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firstSheet="1" activeTab="2"/>
  </bookViews>
  <sheets>
    <sheet name="1.1 工程项目总价表3" sheetId="1" r:id="rId1"/>
    <sheet name="1.2 控制价-分类分项工程量清单计价表(建筑工程)3" sheetId="2" r:id="rId2"/>
    <sheet name="1.3 控制价-分类分项工程量清单计价表(建筑工程)3 " sheetId="5" r:id="rId3"/>
  </sheets>
  <definedNames>
    <definedName name="_xlnm.Print_Area" localSheetId="0">'1.1 工程项目总价表3'!$A$1:$C$32</definedName>
    <definedName name="_xlnm.Print_Area" localSheetId="1">'1.2 控制价-分类分项工程量清单计价表(建筑工程)3'!$A$1:$G$27</definedName>
    <definedName name="_xlnm.Print_Area" localSheetId="2">'1.3 控制价-分类分项工程量清单计价表(建筑工程)3 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<sst xmlns="http://schemas.openxmlformats.org/spreadsheetml/2006/main" count="115" uniqueCount="77">
  <si>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工程项目总价表</t>
  </si>
  <si>
    <t>工程名称：省淮河局2026年省级防汛物资管理基础设施维修改造工程（第4包省淮河局（城西湖闸、东淝闸））</t>
  </si>
  <si>
    <t>第1页 共1页</t>
  </si>
  <si>
    <t>序号</t>
  </si>
  <si>
    <t>工程项目名称</t>
  </si>
  <si>
    <t>金额（元）</t>
  </si>
  <si>
    <t>一</t>
  </si>
  <si>
    <t>分类分项</t>
  </si>
  <si>
    <t>1</t>
  </si>
  <si>
    <t>城西湖闸防汛仓库及避雷设施维修工程</t>
  </si>
  <si>
    <t>东淝闸储备点料池维修改造</t>
  </si>
  <si>
    <t>合计</t>
  </si>
  <si>
    <t>分类分项工程量清单计价表(建筑工程)</t>
  </si>
  <si>
    <t>项目名称</t>
  </si>
  <si>
    <t>计量
单位</t>
  </si>
  <si>
    <t>工程
数量</t>
  </si>
  <si>
    <t>单价（元）</t>
  </si>
  <si>
    <t>合价（元）</t>
  </si>
  <si>
    <t>备注</t>
  </si>
  <si>
    <t/>
  </si>
  <si>
    <t>建筑工程</t>
  </si>
  <si>
    <t>1.1.1</t>
  </si>
  <si>
    <t>仓库屋面工程</t>
  </si>
  <si>
    <t>1.1.1.1</t>
  </si>
  <si>
    <t>屋面拆除</t>
  </si>
  <si>
    <t>m2</t>
  </si>
  <si>
    <t>1.1.1.2</t>
  </si>
  <si>
    <t>建筑垃圾外运</t>
  </si>
  <si>
    <t>项</t>
  </si>
  <si>
    <t>1.1.1.3</t>
  </si>
  <si>
    <t>屋面板（阻燃型双面夹心彩钢板，彩板0.4mm厚，50mm厚泡沫塑料）</t>
  </si>
  <si>
    <t>1.1.2</t>
  </si>
  <si>
    <t>备料池维修工程</t>
  </si>
  <si>
    <t>1.1.2.1</t>
  </si>
  <si>
    <t>料池挡墙零星维修（含损毁挡墙拆除、清运及新建）</t>
  </si>
  <si>
    <t>m3</t>
  </si>
  <si>
    <t>1.1.2.2</t>
  </si>
  <si>
    <t>料池挡墙粉刷层维修（含原粉刷层铲除、清运及新建）</t>
  </si>
  <si>
    <t>1.1.3</t>
  </si>
  <si>
    <t>避雷设施维修工程</t>
  </si>
  <si>
    <t>1.1.3.1</t>
  </si>
  <si>
    <t>避雷引下敷设 利用建筑结构钢筋引下、沿建筑物、构筑物引下</t>
  </si>
  <si>
    <t>m</t>
  </si>
  <si>
    <t>1.1.3.2</t>
  </si>
  <si>
    <t>避雷网安装 沿混凝土块、屋面敷设</t>
  </si>
  <si>
    <t>1.1.3.3</t>
  </si>
  <si>
    <t>接地母线敷设 户外</t>
  </si>
  <si>
    <t>1.1.3.4</t>
  </si>
  <si>
    <t>等电位装置安装 盒、箱</t>
  </si>
  <si>
    <t>套</t>
  </si>
  <si>
    <t>1.1.3.5</t>
  </si>
  <si>
    <t>接地系统测试 接地网</t>
  </si>
  <si>
    <t>系统</t>
  </si>
  <si>
    <t>1.1.3.6</t>
  </si>
  <si>
    <t>阴极保护井电极安装</t>
  </si>
  <si>
    <t>根</t>
  </si>
  <si>
    <t>1.1.3.7</t>
  </si>
  <si>
    <t>原避雷设施拆除及地面破除恢复</t>
  </si>
  <si>
    <t>措施项目</t>
  </si>
  <si>
    <t>1.2.1</t>
  </si>
  <si>
    <t>临时工程（总价承包，完成本工程所需要的全部临时工作，包括但不限于临时房屋、施工交通、施工水电、脚手架等全部内容）</t>
  </si>
  <si>
    <t>1.2.2</t>
  </si>
  <si>
    <t>安全生产费用</t>
  </si>
  <si>
    <t>2.1.1</t>
  </si>
  <si>
    <t>料池挡墙及壁柱工程</t>
  </si>
  <si>
    <t>2.1.1.1</t>
  </si>
  <si>
    <t>挡墙抹灰（包含：铲除旧墙皮、挡墙修补、垃圾清理）</t>
  </si>
  <si>
    <t>2.1.1.2</t>
  </si>
  <si>
    <t>砖砌壁柱（包含：基坑开挖、抹灰、等工序）</t>
  </si>
  <si>
    <t>2.1.2</t>
  </si>
  <si>
    <t>进场道路平整工程</t>
  </si>
  <si>
    <t>2.1.2.1</t>
  </si>
  <si>
    <t>料池挡墙四周向外延长5米杂树铲除、调运道路土地平整、压实、大石块搬运指定地点。</t>
  </si>
  <si>
    <t>2.1.2.2</t>
  </si>
  <si>
    <t>土方填筑（含土源费）</t>
  </si>
  <si>
    <t>2.2.1</t>
  </si>
  <si>
    <t>2.2.2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</si>
</sst>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name val="宋体"/>
      <charset val="1"/>
    </font>
    <font>
      <b/>
      <sz val="9"/>
      <name val="黑体"/>
      <charset val="1"/>
    </font>
    <font>
      <b/>
      <sz val="10.5"/>
      <name val="宋体"/>
      <charset val="1"/>
    </font>
    <font>
      <b/>
      <sz val="11"/>
      <name val="宋体"/>
      <charset val="134"/>
      <scheme val="minor"/>
    </font>
    <font>
      <sz val="10.5"/>
      <name val="宋体"/>
      <charset val="1"/>
    </font>
    <font>
      <sz val="11"/>
      <name val="宋体"/>
      <charset val="134"/>
      <scheme val="minor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0" borderId="0"/>
  </cellStyleXfs>
  <cellXfs count="43"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5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76" fontId="11" fillId="0" borderId="10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淮北大堤砖基钢栏杆制安预算(高度2.2米）" xfId="49"/>
    <cellStyle name="常规 5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opLeftCell="A22" workbookViewId="0">
      <selection activeCell="A3" sqref="A3:B3"/>
    </sheetView>
  </sheetViews>
  <sheetFormatPr defaultColWidth="9" defaultRowHeight="12.5" outlineLevelCol="2"/>
  <cols>
    <col min="1" max="1" width="15.1818181818182" customWidth="1"/>
    <col min="2" max="2" width="54.9" customWidth="1"/>
    <col min="3" max="3" width="24.4" customWidth="1"/>
    <col min="5" max="5" width="12.8909090909091"/>
  </cols>
  <sheetData>
    <row r="1" ht="5.8" customHeight="1" spans="1:3">
      <c r="A1" s="2"/>
      <c r="B1" s="3"/>
      <c r="C1" s="4"/>
    </row>
    <row r="2" ht="44.35" customHeight="1" spans="1:3">
      <c r="A2" s="30" t="s">
        <v>0</v>
      </c>
      <c r="B2" s="30"/>
      <c r="C2" s="30"/>
    </row>
    <row r="3" ht="42.9" customHeight="1" spans="1:3">
      <c r="A3" s="31" t="s">
        <v>1</v>
      </c>
      <c r="B3" s="31"/>
      <c r="C3" s="32" t="s">
        <v>2</v>
      </c>
    </row>
    <row r="4" ht="40" customHeight="1" spans="1:3">
      <c r="A4" s="33" t="s">
        <v>3</v>
      </c>
      <c r="B4" s="34" t="s">
        <v>4</v>
      </c>
      <c r="C4" s="35" t="s">
        <v>5</v>
      </c>
    </row>
    <row r="5" ht="23.25" customHeight="1" spans="1:3">
      <c r="A5" s="36" t="s">
        <v>6</v>
      </c>
      <c r="B5" s="37" t="s">
        <v>7</v>
      </c>
      <c r="C5" s="38">
        <f>C6+C7</f>
        <v>248999.998627487</v>
      </c>
    </row>
    <row r="6" ht="24" customHeight="1" spans="1:3">
      <c r="A6" s="36" t="s">
        <v>8</v>
      </c>
      <c r="B6" s="37" t="s">
        <v>9</v>
      </c>
      <c r="C6" s="38">
        <f>'1.2 控制价-分类分项工程量清单计价表(建筑工程)3'!F25</f>
        <v>208999.996781333</v>
      </c>
    </row>
    <row r="7" ht="23.25" customHeight="1" spans="1:3">
      <c r="A7" s="36">
        <v>2</v>
      </c>
      <c r="B7" s="37" t="s">
        <v>10</v>
      </c>
      <c r="C7" s="38">
        <f>'1.3 控制价-分类分项工程量清单计价表(建筑工程)3 '!F16</f>
        <v>40000.0018461538</v>
      </c>
    </row>
    <row r="8" ht="23.25" customHeight="1" spans="1:3">
      <c r="A8" s="36"/>
      <c r="B8" s="37"/>
      <c r="C8" s="38"/>
    </row>
    <row r="9" ht="23.25" customHeight="1" spans="1:3">
      <c r="A9" s="36"/>
      <c r="B9" s="37"/>
      <c r="C9" s="38"/>
    </row>
    <row r="10" ht="24" customHeight="1" spans="1:3">
      <c r="A10" s="36"/>
      <c r="B10" s="37"/>
      <c r="C10" s="38"/>
    </row>
    <row r="11" ht="23.25" customHeight="1" spans="1:3">
      <c r="A11" s="36"/>
      <c r="B11" s="37"/>
      <c r="C11" s="38"/>
    </row>
    <row r="12" ht="23.25" customHeight="1" spans="1:3">
      <c r="A12" s="36"/>
      <c r="B12" s="37"/>
      <c r="C12" s="38"/>
    </row>
    <row r="13" ht="24" customHeight="1" spans="1:3">
      <c r="A13" s="36"/>
      <c r="B13" s="37"/>
      <c r="C13" s="38"/>
    </row>
    <row r="14" ht="23.25" customHeight="1" spans="1:3">
      <c r="A14" s="36"/>
      <c r="B14" s="37"/>
      <c r="C14" s="38"/>
    </row>
    <row r="15" ht="23.25" customHeight="1" spans="1:3">
      <c r="A15" s="36"/>
      <c r="B15" s="37"/>
      <c r="C15" s="38"/>
    </row>
    <row r="16" ht="23.25" customHeight="1" spans="1:3">
      <c r="A16" s="36"/>
      <c r="B16" s="37"/>
      <c r="C16" s="38"/>
    </row>
    <row r="17" ht="24" customHeight="1" spans="1:3">
      <c r="A17" s="36"/>
      <c r="B17" s="37"/>
      <c r="C17" s="38"/>
    </row>
    <row r="18" ht="23.25" customHeight="1" spans="1:3">
      <c r="A18" s="36"/>
      <c r="B18" s="37"/>
      <c r="C18" s="38"/>
    </row>
    <row r="19" ht="23.25" customHeight="1" spans="1:3">
      <c r="A19" s="36"/>
      <c r="B19" s="37"/>
      <c r="C19" s="38"/>
    </row>
    <row r="20" ht="24" customHeight="1" spans="1:3">
      <c r="A20" s="36"/>
      <c r="B20" s="37"/>
      <c r="C20" s="38"/>
    </row>
    <row r="21" ht="23.25" customHeight="1" spans="1:3">
      <c r="A21" s="36"/>
      <c r="B21" s="37"/>
      <c r="C21" s="38"/>
    </row>
    <row r="22" ht="23.25" customHeight="1" spans="1:3">
      <c r="A22" s="36"/>
      <c r="B22" s="37"/>
      <c r="C22" s="38"/>
    </row>
    <row r="23" ht="23.25" customHeight="1" spans="1:3">
      <c r="A23" s="36"/>
      <c r="B23" s="37"/>
      <c r="C23" s="38"/>
    </row>
    <row r="24" ht="24" customHeight="1" spans="1:3">
      <c r="A24" s="36"/>
      <c r="B24" s="37"/>
      <c r="C24" s="38"/>
    </row>
    <row r="25" ht="23.25" customHeight="1" spans="1:3">
      <c r="A25" s="36"/>
      <c r="B25" s="37"/>
      <c r="C25" s="38"/>
    </row>
    <row r="26" ht="23.25" customHeight="1" spans="1:3">
      <c r="A26" s="36"/>
      <c r="B26" s="37"/>
      <c r="C26" s="38"/>
    </row>
    <row r="27" ht="24" customHeight="1" spans="1:3">
      <c r="A27" s="36"/>
      <c r="B27" s="37"/>
      <c r="C27" s="38"/>
    </row>
    <row r="28" ht="23.25" customHeight="1" spans="1:3">
      <c r="A28" s="36"/>
      <c r="B28" s="37"/>
      <c r="C28" s="38"/>
    </row>
    <row r="29" ht="23.25" customHeight="1" spans="1:3">
      <c r="A29" s="36"/>
      <c r="B29" s="37"/>
      <c r="C29" s="38"/>
    </row>
    <row r="30" ht="26.2" customHeight="1" spans="1:3">
      <c r="A30" s="39"/>
      <c r="B30" s="40" t="s">
        <v>11</v>
      </c>
      <c r="C30" s="41">
        <f>C5</f>
        <v>248999.998627487</v>
      </c>
    </row>
    <row r="31" ht="10.9" customHeight="1" spans="1:3">
      <c r="A31" s="42"/>
      <c r="B31" s="42"/>
      <c r="C31" s="42"/>
    </row>
    <row r="32" ht="30.55" customHeight="1" spans="1:3">
      <c r="A32" s="2"/>
      <c r="B32" s="3"/>
      <c r="C32" s="4"/>
    </row>
  </sheetData>
  <mergeCells count="2">
    <mergeCell ref="A2:C2"/>
    <mergeCell ref="A3:B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opLeftCell="A18" workbookViewId="0">
      <selection activeCell="A3" sqref="A3:E3"/>
    </sheetView>
  </sheetViews>
  <sheetFormatPr defaultColWidth="9" defaultRowHeight="12.5" outlineLevelCol="6"/>
  <cols>
    <col min="1" max="1" width="10.5090909090909" customWidth="1"/>
    <col min="2" max="2" width="31.2181818181818" customWidth="1"/>
    <col min="3" max="3" width="5.84545454545455" customWidth="1"/>
    <col min="4" max="4" width="9.20909090909091" style="1" customWidth="1"/>
    <col min="5" max="5" width="13.8909090909091" customWidth="1"/>
    <col min="6" max="6" width="16.0909090909091" customWidth="1"/>
    <col min="7" max="7" width="11.8090909090909" customWidth="1"/>
    <col min="9" max="9" width="12.5545454545455" customWidth="1"/>
  </cols>
  <sheetData>
    <row r="1" ht="17.45" customHeight="1" spans="1:7">
      <c r="A1" s="2"/>
      <c r="B1" s="2"/>
      <c r="C1" s="3"/>
      <c r="D1" s="4"/>
      <c r="E1" s="4"/>
      <c r="F1" s="4"/>
      <c r="G1" s="4"/>
    </row>
    <row r="2" ht="34.2" customHeight="1" spans="1:7">
      <c r="A2" s="5" t="s">
        <v>12</v>
      </c>
      <c r="B2" s="6"/>
      <c r="C2" s="5"/>
      <c r="D2" s="7"/>
      <c r="E2" s="5"/>
      <c r="F2" s="5"/>
      <c r="G2" s="5"/>
    </row>
    <row r="3" ht="30.55" customHeight="1" spans="1:7">
      <c r="A3" s="8" t="s">
        <v>1</v>
      </c>
      <c r="B3" s="8"/>
      <c r="C3" s="8"/>
      <c r="D3" s="9"/>
      <c r="E3" s="8"/>
      <c r="F3" s="10"/>
      <c r="G3" s="10"/>
    </row>
    <row r="4" ht="40" customHeight="1" spans="1:7">
      <c r="A4" s="11" t="s">
        <v>3</v>
      </c>
      <c r="B4" s="12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</row>
    <row r="5" ht="28.35" customHeight="1" spans="1:7">
      <c r="A5" s="11" t="s">
        <v>8</v>
      </c>
      <c r="B5" s="13" t="s">
        <v>9</v>
      </c>
      <c r="C5" s="14"/>
      <c r="D5" s="15" t="s">
        <v>19</v>
      </c>
      <c r="E5" s="16"/>
      <c r="F5" s="16">
        <f>F6+F22</f>
        <v>208999.996781333</v>
      </c>
      <c r="G5" s="17"/>
    </row>
    <row r="6" ht="28.35" customHeight="1" spans="1:7">
      <c r="A6" s="11">
        <v>1.1</v>
      </c>
      <c r="B6" s="13" t="s">
        <v>20</v>
      </c>
      <c r="C6" s="14"/>
      <c r="D6" s="15"/>
      <c r="E6" s="16"/>
      <c r="F6" s="16">
        <f>F7+F11+F14</f>
        <v>194807.5586</v>
      </c>
      <c r="G6" s="17"/>
    </row>
    <row r="7" ht="28" customHeight="1" spans="1:7">
      <c r="A7" s="11" t="s">
        <v>21</v>
      </c>
      <c r="B7" s="13" t="s">
        <v>22</v>
      </c>
      <c r="C7" s="14"/>
      <c r="D7" s="15" t="s">
        <v>19</v>
      </c>
      <c r="E7" s="16"/>
      <c r="F7" s="16">
        <f>SUM(F8:F10)</f>
        <v>150460.1146</v>
      </c>
      <c r="G7" s="17"/>
    </row>
    <row r="8" ht="28" customHeight="1" spans="1:7">
      <c r="A8" s="18" t="s">
        <v>23</v>
      </c>
      <c r="B8" s="19" t="s">
        <v>24</v>
      </c>
      <c r="C8" s="20" t="s">
        <v>25</v>
      </c>
      <c r="D8" s="21">
        <v>1089</v>
      </c>
      <c r="E8" s="22">
        <v>6.57</v>
      </c>
      <c r="F8" s="22">
        <f>E8*D8</f>
        <v>7154.73</v>
      </c>
      <c r="G8" s="17"/>
    </row>
    <row r="9" ht="28" customHeight="1" spans="1:7">
      <c r="A9" s="18" t="s">
        <v>26</v>
      </c>
      <c r="B9" s="23" t="s">
        <v>27</v>
      </c>
      <c r="C9" s="20" t="s">
        <v>28</v>
      </c>
      <c r="D9" s="21">
        <v>1</v>
      </c>
      <c r="E9" s="22">
        <v>1339.03</v>
      </c>
      <c r="F9" s="22">
        <f>E9*D9</f>
        <v>1339.03</v>
      </c>
      <c r="G9" s="23"/>
    </row>
    <row r="10" ht="39" customHeight="1" spans="1:7">
      <c r="A10" s="18" t="s">
        <v>29</v>
      </c>
      <c r="B10" s="23" t="s">
        <v>30</v>
      </c>
      <c r="C10" s="20" t="s">
        <v>25</v>
      </c>
      <c r="D10" s="21">
        <v>1407.14</v>
      </c>
      <c r="E10" s="22">
        <v>100.89</v>
      </c>
      <c r="F10" s="22">
        <f>E10*D10</f>
        <v>141966.3546</v>
      </c>
      <c r="G10" s="17"/>
    </row>
    <row r="11" ht="27" customHeight="1" spans="1:7">
      <c r="A11" s="11" t="s">
        <v>31</v>
      </c>
      <c r="B11" s="13" t="s">
        <v>32</v>
      </c>
      <c r="C11" s="14"/>
      <c r="D11" s="21" t="s">
        <v>19</v>
      </c>
      <c r="E11" s="16"/>
      <c r="F11" s="16">
        <f>SUM(F12:F13)</f>
        <v>29328.1</v>
      </c>
      <c r="G11" s="17"/>
    </row>
    <row r="12" ht="40" customHeight="1" spans="1:7">
      <c r="A12" s="18" t="s">
        <v>33</v>
      </c>
      <c r="B12" s="23" t="s">
        <v>34</v>
      </c>
      <c r="C12" s="20" t="s">
        <v>35</v>
      </c>
      <c r="D12" s="21">
        <v>45</v>
      </c>
      <c r="E12" s="22">
        <v>563.78</v>
      </c>
      <c r="F12" s="22">
        <f>E12*D12</f>
        <v>25370.1</v>
      </c>
      <c r="G12" s="17"/>
    </row>
    <row r="13" ht="34" customHeight="1" spans="1:7">
      <c r="A13" s="18" t="s">
        <v>36</v>
      </c>
      <c r="B13" s="23" t="s">
        <v>37</v>
      </c>
      <c r="C13" s="20" t="s">
        <v>25</v>
      </c>
      <c r="D13" s="21">
        <v>200</v>
      </c>
      <c r="E13" s="22">
        <v>19.79</v>
      </c>
      <c r="F13" s="22">
        <f>E13*D13</f>
        <v>3958</v>
      </c>
      <c r="G13" s="17"/>
    </row>
    <row r="14" ht="28.35" customHeight="1" spans="1:7">
      <c r="A14" s="11" t="s">
        <v>38</v>
      </c>
      <c r="B14" s="13" t="s">
        <v>39</v>
      </c>
      <c r="C14" s="14"/>
      <c r="D14" s="21" t="s">
        <v>19</v>
      </c>
      <c r="E14" s="16"/>
      <c r="F14" s="16">
        <f>SUM(F15:F21)</f>
        <v>15019.344</v>
      </c>
      <c r="G14" s="17"/>
    </row>
    <row r="15" ht="34" customHeight="1" spans="1:7">
      <c r="A15" s="18" t="s">
        <v>40</v>
      </c>
      <c r="B15" s="19" t="s">
        <v>41</v>
      </c>
      <c r="C15" s="20" t="s">
        <v>42</v>
      </c>
      <c r="D15" s="21">
        <v>180</v>
      </c>
      <c r="E15" s="22">
        <v>9.98</v>
      </c>
      <c r="F15" s="22">
        <f>E15*D15</f>
        <v>1796.4</v>
      </c>
      <c r="G15" s="17"/>
    </row>
    <row r="16" ht="34" customHeight="1" spans="1:7">
      <c r="A16" s="18" t="s">
        <v>43</v>
      </c>
      <c r="B16" s="19" t="s">
        <v>44</v>
      </c>
      <c r="C16" s="20" t="s">
        <v>42</v>
      </c>
      <c r="D16" s="21">
        <v>236.27</v>
      </c>
      <c r="E16" s="22">
        <v>10.37</v>
      </c>
      <c r="F16" s="22">
        <f>E16*D16</f>
        <v>2450.1199</v>
      </c>
      <c r="G16" s="17"/>
    </row>
    <row r="17" ht="25" customHeight="1" spans="1:7">
      <c r="A17" s="18" t="s">
        <v>45</v>
      </c>
      <c r="B17" s="19" t="s">
        <v>46</v>
      </c>
      <c r="C17" s="20" t="s">
        <v>42</v>
      </c>
      <c r="D17" s="21">
        <v>306.09</v>
      </c>
      <c r="E17" s="22">
        <v>19.49</v>
      </c>
      <c r="F17" s="22">
        <f>E17*D17</f>
        <v>5965.6941</v>
      </c>
      <c r="G17" s="17"/>
    </row>
    <row r="18" ht="25" customHeight="1" spans="1:7">
      <c r="A18" s="18" t="s">
        <v>47</v>
      </c>
      <c r="B18" s="19" t="s">
        <v>48</v>
      </c>
      <c r="C18" s="20" t="s">
        <v>49</v>
      </c>
      <c r="D18" s="21">
        <v>12</v>
      </c>
      <c r="E18" s="22">
        <v>46.53</v>
      </c>
      <c r="F18" s="22">
        <f>E18*D18</f>
        <v>558.36</v>
      </c>
      <c r="G18" s="17"/>
    </row>
    <row r="19" ht="25" customHeight="1" spans="1:7">
      <c r="A19" s="18" t="s">
        <v>50</v>
      </c>
      <c r="B19" s="19" t="s">
        <v>51</v>
      </c>
      <c r="C19" s="20" t="s">
        <v>52</v>
      </c>
      <c r="D19" s="21">
        <v>3</v>
      </c>
      <c r="E19" s="22">
        <v>306.57</v>
      </c>
      <c r="F19" s="22">
        <f t="shared" ref="F19:F24" si="0">E19*D19</f>
        <v>919.71</v>
      </c>
      <c r="G19" s="17"/>
    </row>
    <row r="20" ht="25" customHeight="1" spans="1:7">
      <c r="A20" s="18" t="s">
        <v>53</v>
      </c>
      <c r="B20" s="19" t="s">
        <v>54</v>
      </c>
      <c r="C20" s="20" t="s">
        <v>55</v>
      </c>
      <c r="D20" s="21">
        <v>3</v>
      </c>
      <c r="E20" s="22">
        <v>443.02</v>
      </c>
      <c r="F20" s="22">
        <f t="shared" si="0"/>
        <v>1329.06</v>
      </c>
      <c r="G20" s="17"/>
    </row>
    <row r="21" ht="25" customHeight="1" spans="1:7">
      <c r="A21" s="18" t="s">
        <v>56</v>
      </c>
      <c r="B21" s="19" t="s">
        <v>57</v>
      </c>
      <c r="C21" s="20" t="s">
        <v>28</v>
      </c>
      <c r="D21" s="21">
        <v>1</v>
      </c>
      <c r="E21" s="22">
        <v>2000</v>
      </c>
      <c r="F21" s="22">
        <f t="shared" si="0"/>
        <v>2000</v>
      </c>
      <c r="G21" s="17"/>
    </row>
    <row r="22" ht="25" customHeight="1" spans="1:7">
      <c r="A22" s="11">
        <v>1.2</v>
      </c>
      <c r="B22" s="24" t="s">
        <v>58</v>
      </c>
      <c r="C22" s="25"/>
      <c r="D22" s="26"/>
      <c r="E22" s="16"/>
      <c r="F22" s="16">
        <f>F23+F24</f>
        <v>14192.4381813333</v>
      </c>
      <c r="G22" s="17"/>
    </row>
    <row r="23" ht="68" customHeight="1" spans="1:7">
      <c r="A23" s="18" t="s">
        <v>59</v>
      </c>
      <c r="B23" s="19" t="s">
        <v>60</v>
      </c>
      <c r="C23" s="20" t="s">
        <v>28</v>
      </c>
      <c r="D23" s="21">
        <v>1</v>
      </c>
      <c r="E23" s="22">
        <f>F6*0.013+7010.62-575.68</f>
        <v>8967.4382618</v>
      </c>
      <c r="F23" s="22">
        <f t="shared" si="0"/>
        <v>8967.4382618</v>
      </c>
      <c r="G23" s="17"/>
    </row>
    <row r="24" ht="25" customHeight="1" spans="1:7">
      <c r="A24" s="18" t="s">
        <v>61</v>
      </c>
      <c r="B24" s="19" t="s">
        <v>62</v>
      </c>
      <c r="C24" s="20" t="s">
        <v>28</v>
      </c>
      <c r="D24" s="21">
        <v>1</v>
      </c>
      <c r="E24" s="22">
        <f>(F6+F23)*0.025/(1-0.025)</f>
        <v>5224.99991953333</v>
      </c>
      <c r="F24" s="22">
        <f t="shared" si="0"/>
        <v>5224.99991953333</v>
      </c>
      <c r="G24" s="17"/>
    </row>
    <row r="25" ht="22.55" customHeight="1" spans="1:7">
      <c r="A25" s="18"/>
      <c r="B25" s="12" t="s">
        <v>11</v>
      </c>
      <c r="C25" s="11"/>
      <c r="D25" s="27"/>
      <c r="E25" s="22"/>
      <c r="F25" s="16">
        <f>F5</f>
        <v>208999.996781333</v>
      </c>
      <c r="G25" s="17"/>
    </row>
    <row r="26" ht="5.8" customHeight="1" spans="1:7">
      <c r="A26" s="28"/>
      <c r="B26" s="28"/>
      <c r="C26" s="28"/>
      <c r="D26" s="29"/>
      <c r="E26" s="28"/>
      <c r="F26" s="28"/>
      <c r="G26" s="28"/>
    </row>
    <row r="27" ht="22.55" customHeight="1" spans="1:7">
      <c r="A27" s="2"/>
      <c r="B27" s="2"/>
      <c r="C27" s="3"/>
      <c r="D27" s="4"/>
      <c r="E27" s="3"/>
      <c r="F27" s="4"/>
      <c r="G27" s="4"/>
    </row>
  </sheetData>
  <mergeCells count="8">
    <mergeCell ref="B1:C1"/>
    <mergeCell ref="D1:G1"/>
    <mergeCell ref="A2:G2"/>
    <mergeCell ref="A3:E3"/>
    <mergeCell ref="F3:G3"/>
    <mergeCell ref="A27:B27"/>
    <mergeCell ref="C27:E27"/>
    <mergeCell ref="F27:G27"/>
  </mergeCells>
  <pageMargins left="0.590551181102362" right="0.393700787401575" top="0.393700787401575" bottom="0.47244094488189" header="0" footer="0"/>
  <pageSetup paperSize="9" scale="96" fitToHeight="0" orientation="portrait"/>
  <headerFooter/>
  <ignoredErrors>
    <ignoredError sqref="F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13" workbookViewId="0">
      <selection activeCell="I7" sqref="I7"/>
    </sheetView>
  </sheetViews>
  <sheetFormatPr defaultColWidth="9" defaultRowHeight="12.5" outlineLevelCol="6"/>
  <cols>
    <col min="1" max="1" width="10.5090909090909" customWidth="1"/>
    <col min="2" max="2" width="31.2181818181818" customWidth="1"/>
    <col min="3" max="3" width="5.84545454545455" customWidth="1"/>
    <col min="4" max="4" width="9.20909090909091" style="1" customWidth="1"/>
    <col min="5" max="5" width="13.8909090909091" customWidth="1"/>
    <col min="6" max="6" width="16.0909090909091" customWidth="1"/>
    <col min="7" max="7" width="11.8090909090909" customWidth="1"/>
    <col min="9" max="9" width="12.5545454545455" customWidth="1"/>
  </cols>
  <sheetData>
    <row r="1" ht="17.45" customHeight="1" spans="1:7">
      <c r="A1" s="2"/>
      <c r="B1" s="2"/>
      <c r="C1" s="3"/>
      <c r="D1" s="4"/>
      <c r="E1" s="4"/>
      <c r="F1" s="4"/>
      <c r="G1" s="4"/>
    </row>
    <row r="2" ht="34.2" customHeight="1" spans="1:7">
      <c r="A2" s="5" t="s">
        <v>12</v>
      </c>
      <c r="B2" s="6"/>
      <c r="C2" s="5"/>
      <c r="D2" s="7"/>
      <c r="E2" s="5"/>
      <c r="F2" s="5"/>
      <c r="G2" s="5"/>
    </row>
    <row r="3" ht="30.55" customHeight="1" spans="1:7">
      <c r="A3" s="8" t="s">
        <v>1</v>
      </c>
      <c r="B3" s="8"/>
      <c r="C3" s="8"/>
      <c r="D3" s="9"/>
      <c r="E3" s="8"/>
      <c r="F3" s="10"/>
      <c r="G3" s="10"/>
    </row>
    <row r="4" ht="40" customHeight="1" spans="1:7">
      <c r="A4" s="11" t="s">
        <v>3</v>
      </c>
      <c r="B4" s="12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</row>
    <row r="5" ht="28.35" customHeight="1" spans="1:7">
      <c r="A5" s="11">
        <v>2</v>
      </c>
      <c r="B5" s="13" t="s">
        <v>10</v>
      </c>
      <c r="C5" s="14"/>
      <c r="D5" s="15" t="s">
        <v>19</v>
      </c>
      <c r="E5" s="16"/>
      <c r="F5" s="16">
        <f>F6+F13</f>
        <v>40000.0018461538</v>
      </c>
      <c r="G5" s="17"/>
    </row>
    <row r="6" ht="28.35" customHeight="1" spans="1:7">
      <c r="A6" s="11">
        <v>2.1</v>
      </c>
      <c r="B6" s="13" t="s">
        <v>20</v>
      </c>
      <c r="C6" s="14"/>
      <c r="D6" s="15"/>
      <c r="E6" s="16"/>
      <c r="F6" s="16">
        <f>F7+F10</f>
        <v>38613.18</v>
      </c>
      <c r="G6" s="17"/>
    </row>
    <row r="7" ht="28" customHeight="1" spans="1:7">
      <c r="A7" s="11" t="s">
        <v>63</v>
      </c>
      <c r="B7" s="13" t="s">
        <v>64</v>
      </c>
      <c r="C7" s="14"/>
      <c r="D7" s="15" t="s">
        <v>19</v>
      </c>
      <c r="E7" s="16"/>
      <c r="F7" s="16">
        <f>SUM(F8:F9)</f>
        <v>27424.38</v>
      </c>
      <c r="G7" s="17"/>
    </row>
    <row r="8" ht="37" customHeight="1" spans="1:7">
      <c r="A8" s="18" t="s">
        <v>65</v>
      </c>
      <c r="B8" s="19" t="s">
        <v>66</v>
      </c>
      <c r="C8" s="20" t="s">
        <v>25</v>
      </c>
      <c r="D8" s="21">
        <v>400</v>
      </c>
      <c r="E8" s="22">
        <v>30.69</v>
      </c>
      <c r="F8" s="22">
        <f t="shared" ref="F8:F12" si="0">E8*D8</f>
        <v>12276</v>
      </c>
      <c r="G8" s="17"/>
    </row>
    <row r="9" ht="37" customHeight="1" spans="1:7">
      <c r="A9" s="18" t="s">
        <v>67</v>
      </c>
      <c r="B9" s="23" t="s">
        <v>68</v>
      </c>
      <c r="C9" s="20" t="s">
        <v>35</v>
      </c>
      <c r="D9" s="21">
        <v>26</v>
      </c>
      <c r="E9" s="22">
        <v>582.63</v>
      </c>
      <c r="F9" s="22">
        <f t="shared" si="0"/>
        <v>15148.38</v>
      </c>
      <c r="G9" s="23"/>
    </row>
    <row r="10" ht="28.35" customHeight="1" spans="1:7">
      <c r="A10" s="11" t="s">
        <v>69</v>
      </c>
      <c r="B10" s="13" t="s">
        <v>70</v>
      </c>
      <c r="C10" s="14"/>
      <c r="D10" s="21"/>
      <c r="E10" s="16"/>
      <c r="F10" s="16">
        <f>SUM(F11:F12)</f>
        <v>11188.8</v>
      </c>
      <c r="G10" s="17"/>
    </row>
    <row r="11" ht="53" customHeight="1" spans="1:7">
      <c r="A11" s="18" t="s">
        <v>71</v>
      </c>
      <c r="B11" s="19" t="s">
        <v>72</v>
      </c>
      <c r="C11" s="20" t="s">
        <v>28</v>
      </c>
      <c r="D11" s="21">
        <v>1</v>
      </c>
      <c r="E11" s="22">
        <f>8000-350</f>
        <v>7650</v>
      </c>
      <c r="F11" s="22">
        <f t="shared" si="0"/>
        <v>7650</v>
      </c>
      <c r="G11" s="17"/>
    </row>
    <row r="12" ht="25" customHeight="1" spans="1:7">
      <c r="A12" s="18" t="s">
        <v>73</v>
      </c>
      <c r="B12" s="19" t="s">
        <v>74</v>
      </c>
      <c r="C12" s="20" t="s">
        <v>35</v>
      </c>
      <c r="D12" s="21">
        <v>120</v>
      </c>
      <c r="E12" s="22">
        <v>29.49</v>
      </c>
      <c r="F12" s="22">
        <f t="shared" si="0"/>
        <v>3538.8</v>
      </c>
      <c r="G12" s="17"/>
    </row>
    <row r="13" ht="25" customHeight="1" spans="1:7">
      <c r="A13" s="11">
        <v>2.2</v>
      </c>
      <c r="B13" s="24" t="s">
        <v>58</v>
      </c>
      <c r="C13" s="25"/>
      <c r="D13" s="26"/>
      <c r="E13" s="16"/>
      <c r="F13" s="16">
        <f>F14+F15</f>
        <v>1386.82184615385</v>
      </c>
      <c r="G13" s="17"/>
    </row>
    <row r="14" ht="68" customHeight="1" spans="1:7">
      <c r="A14" s="18" t="s">
        <v>75</v>
      </c>
      <c r="B14" s="19" t="s">
        <v>60</v>
      </c>
      <c r="C14" s="20" t="s">
        <v>28</v>
      </c>
      <c r="D14" s="21">
        <v>1</v>
      </c>
      <c r="E14" s="22">
        <f>F6*0.01+0.69</f>
        <v>386.8218</v>
      </c>
      <c r="F14" s="22">
        <f>E14*D14</f>
        <v>386.8218</v>
      </c>
      <c r="G14" s="17"/>
    </row>
    <row r="15" ht="25" customHeight="1" spans="1:7">
      <c r="A15" s="18" t="s">
        <v>76</v>
      </c>
      <c r="B15" s="19" t="s">
        <v>62</v>
      </c>
      <c r="C15" s="20" t="s">
        <v>28</v>
      </c>
      <c r="D15" s="21">
        <v>1</v>
      </c>
      <c r="E15" s="22">
        <f>(F6+F14)*0.025/(1-0.025)</f>
        <v>1000.00004615385</v>
      </c>
      <c r="F15" s="22">
        <f>E15*D15</f>
        <v>1000.00004615385</v>
      </c>
      <c r="G15" s="17"/>
    </row>
    <row r="16" ht="22.55" customHeight="1" spans="1:7">
      <c r="A16" s="18"/>
      <c r="B16" s="12" t="s">
        <v>11</v>
      </c>
      <c r="C16" s="11"/>
      <c r="D16" s="27"/>
      <c r="E16" s="22"/>
      <c r="F16" s="16">
        <f>F5</f>
        <v>40000.0018461538</v>
      </c>
      <c r="G16" s="17"/>
    </row>
    <row r="17" ht="5.8" customHeight="1" spans="1:7">
      <c r="A17" s="28"/>
      <c r="B17" s="28"/>
      <c r="C17" s="28"/>
      <c r="D17" s="29"/>
      <c r="E17" s="28"/>
      <c r="F17" s="28"/>
      <c r="G17" s="28"/>
    </row>
    <row r="18" ht="22.55" customHeight="1" spans="1:7">
      <c r="A18" s="2"/>
      <c r="B18" s="2"/>
      <c r="C18" s="3"/>
      <c r="D18" s="4"/>
      <c r="E18" s="3"/>
      <c r="F18" s="4"/>
      <c r="G18" s="4"/>
    </row>
  </sheetData>
  <mergeCells count="8">
    <mergeCell ref="B1:C1"/>
    <mergeCell ref="D1:G1"/>
    <mergeCell ref="A2:G2"/>
    <mergeCell ref="A3:E3"/>
    <mergeCell ref="F3:G3"/>
    <mergeCell ref="A18:B18"/>
    <mergeCell ref="C18:E18"/>
    <mergeCell ref="F18:G18"/>
  </mergeCells>
  <pageMargins left="0.590551181102362" right="0.393700787401575" top="0.393700787401575" bottom="0.47244094488189" header="0" footer="0"/>
  <pageSetup paperSize="9" scale="96" fitToHeight="0" orientation="portrait"/>
  <headerFooter/>
  <ignoredErrors>
    <ignoredError sqref="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2025.2.5 from 2 June 2025, .NET 4.5.2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1.1 工程项目总价表3</vt:lpstr>
      <vt:lpstr>1.2 控制价-分类分项工程量清单计价表(建筑工程)3</vt:lpstr>
      <vt:lpstr>1.3 控制价-分类分项工程量清单计价表(建筑工程)3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薛薛</cp:lastModifiedBy>
  <dcterms:created xsi:type="dcterms:W3CDTF">2026-03-17T04:07:00Z</dcterms:created>
  <dcterms:modified xsi:type="dcterms:W3CDTF">2026-04-23T09:41:28Z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574D58A9E47342AD9E8B0A7C5276ECA8_12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