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I:\2026\9月\9月29日15：00省淮河局、省临淮岗局水闸自动化运行维护等（第4包）\"/>
    </mc:Choice>
  </mc:AlternateContent>
  <bookViews>
    <workbookView windowWidth="27945" windowHeight="12375"/>
  </bookViews>
  <sheets>
    <sheet name="分组清单报价表" sheetId="1" r:id="rId1"/>
  </sheets>
  <definedNames>
    <definedName name="_xlnm._FilterDatabase" localSheetId="0" hidden="1">分组清单报价表!$A$3:$H$305</definedName>
  </definedNames>
  <calcPr calcId="191029" iterate="1" iterateCount="100" iterateDelta="0.00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<sst xmlns="http://schemas.openxmlformats.org/spreadsheetml/2006/main" count="1112" uniqueCount="562">
  <si>
    <t>工程量清单计价表</t>
  </si>
  <si>
    <t>工程名称：省淮河局、省临淮岗局水闸自动化运行维护等（第4包）</t>
  </si>
  <si>
    <t>序号</t>
  </si>
  <si>
    <t>项目名称</t>
  </si>
  <si>
    <t>规格及参数</t>
  </si>
  <si>
    <t>单位</t>
  </si>
  <si>
    <t>数量</t>
  </si>
  <si>
    <t>单价（元）</t>
  </si>
  <si>
    <t>合价（元）</t>
  </si>
  <si>
    <t>备注</t>
  </si>
  <si>
    <t>自动化系统维修</t>
  </si>
  <si>
    <t>颍东局</t>
  </si>
  <si>
    <t>1.1.1</t>
  </si>
  <si>
    <t>魏沟所</t>
  </si>
  <si>
    <t>补充管理所院区内仓库及物料池监控视频</t>
  </si>
  <si>
    <t>1.1.1.1</t>
  </si>
  <si>
    <t>高清网络球型摄像机1</t>
  </si>
  <si>
    <t>1、不低于400万像素；2.支持区域入侵侦测，越界侦测，进入区域侦测和离开区域侦测等智能侦测；3.采用高效补光阵列，红外补光；4.不低于23倍光学变倍，16倍数字变倍；5、支持sim卡接入</t>
  </si>
  <si>
    <t>台</t>
  </si>
  <si>
    <t>1.1.1.2</t>
  </si>
  <si>
    <t>监控立杆</t>
  </si>
  <si>
    <t>户外摄像机立杆均采用6m高锥形杆，其材质为Q345B，壁厚不得小于4mm，结构防腐措施为热镀锌，锌层厚度≥86μm，外观不能有锌刺和锌渣，表面油漆不能有流挂、起泡等缺陷</t>
  </si>
  <si>
    <t>根</t>
  </si>
  <si>
    <t>1.1.1.3</t>
  </si>
  <si>
    <t>监控立杆基础及安装</t>
  </si>
  <si>
    <t>1.基础浇筑。规格要求：混凝土与钢筋的要求：C35商混基础，尺寸不小于800mm*800mm*1000mm；
2.基础成型后,吊机吊装作业立杆;
3.接地体接地电阻要求不大于10Ω。</t>
  </si>
  <si>
    <t>项</t>
  </si>
  <si>
    <t>1.1.1.4</t>
  </si>
  <si>
    <t>电源线</t>
  </si>
  <si>
    <t>RVV 3*2.5</t>
  </si>
  <si>
    <t>米</t>
  </si>
  <si>
    <t>1.1.1.5</t>
  </si>
  <si>
    <t>网线</t>
  </si>
  <si>
    <t>超五类</t>
  </si>
  <si>
    <t>1.1.1.6</t>
  </si>
  <si>
    <t>线缆保护管</t>
  </si>
  <si>
    <t>部分路段穿PE/PVC/镀锌钢管保护</t>
  </si>
  <si>
    <t>1.1.1.7</t>
  </si>
  <si>
    <t>其他系统设备安装、调试</t>
  </si>
  <si>
    <t>1.电缆沟人工开挖、回填；2.网线、电源线敷设；3.监控画面调试；4.监控数据接入省淮河局监控管理平台；</t>
  </si>
  <si>
    <t>颍上局</t>
  </si>
  <si>
    <t>1.2.1</t>
  </si>
  <si>
    <t>黄桥所</t>
  </si>
  <si>
    <t>补充院区兼堤防摄像机</t>
  </si>
  <si>
    <t>1.2.1.1</t>
  </si>
  <si>
    <t>1.2.1.2</t>
  </si>
  <si>
    <t>1.2.1.3</t>
  </si>
  <si>
    <t>1.2.1.4</t>
  </si>
  <si>
    <t>设备箱</t>
  </si>
  <si>
    <t>室外防水型不锈钢箱体，尺寸500*600*350，壁厚2mm，柜内含防浪涌保护器1个、空开2个（2P 16A）</t>
  </si>
  <si>
    <t>1.2.1.5</t>
  </si>
  <si>
    <t>1.2.1.6</t>
  </si>
  <si>
    <t>光纤</t>
  </si>
  <si>
    <t>1.2.1.7</t>
  </si>
  <si>
    <t>1.2.1.8</t>
  </si>
  <si>
    <t>1.电缆沟人工开挖、回填；2.光纤、电源线敷设；3.配套光纤收发器及光纤熔接；4.监控画面调试；5.监控数据接入省淮河局监控管理平台；</t>
  </si>
  <si>
    <t>1.2.2</t>
  </si>
  <si>
    <t>曹沟涵</t>
  </si>
  <si>
    <t>电气防雷接地</t>
  </si>
  <si>
    <t>1.2.2.1</t>
  </si>
  <si>
    <t>接地桩</t>
  </si>
  <si>
    <t>50角钢</t>
  </si>
  <si>
    <t>1.2.2.2</t>
  </si>
  <si>
    <t>接地扁铁</t>
  </si>
  <si>
    <t>40扁铁</t>
  </si>
  <si>
    <t>1.2.2.3</t>
  </si>
  <si>
    <t>铜铁转换头</t>
  </si>
  <si>
    <t>/</t>
  </si>
  <si>
    <t>个</t>
  </si>
  <si>
    <t>1.2.2.4</t>
  </si>
  <si>
    <t>接地线</t>
  </si>
  <si>
    <t>16平方黄绿线</t>
  </si>
  <si>
    <t>1.2.2.5</t>
  </si>
  <si>
    <t>保护管</t>
  </si>
  <si>
    <t>PVC/PE</t>
  </si>
  <si>
    <t>1.2.2.6</t>
  </si>
  <si>
    <t>安装调试</t>
  </si>
  <si>
    <t>1.50角钢制作3-4根2.5米接地桩；
2.沿堤脚开挖0.5米沟槽，在沟槽内安装接地桩，接地桩距离5米以上，相互用扁铁串联焊接后首尾再串联，2根接地线（工作接地和保护接地）引上涵闸边缘；
3.接地线连接扁铁后引上涵闸；
4.接地电阻小于4欧姆</t>
  </si>
  <si>
    <t>1.2.3</t>
  </si>
  <si>
    <t>池沟涵</t>
  </si>
  <si>
    <t>1.2.3.1</t>
  </si>
  <si>
    <t>1.2.3.2</t>
  </si>
  <si>
    <t>1.2.3.3</t>
  </si>
  <si>
    <t>1.2.3.4</t>
  </si>
  <si>
    <t>1.2.3.5</t>
  </si>
  <si>
    <t>1.2.3.6</t>
  </si>
  <si>
    <t>1.2.4</t>
  </si>
  <si>
    <t>小三道冲涵</t>
  </si>
  <si>
    <t>1.2.4.1</t>
  </si>
  <si>
    <t>1.2.4.2</t>
  </si>
  <si>
    <t>1.2.4.3</t>
  </si>
  <si>
    <t>1.2.4.4</t>
  </si>
  <si>
    <t>1.2.4.5</t>
  </si>
  <si>
    <t>1.2.4.6</t>
  </si>
  <si>
    <t>1.2.5</t>
  </si>
  <si>
    <t>王湾涵</t>
  </si>
  <si>
    <t>1.2.5.1</t>
  </si>
  <si>
    <t>1.2.5.2</t>
  </si>
  <si>
    <t>1.2.5.3</t>
  </si>
  <si>
    <t>1.2.5.4</t>
  </si>
  <si>
    <t>1.2.5.5</t>
  </si>
  <si>
    <t>1.2.5.6</t>
  </si>
  <si>
    <t>1.2.6</t>
  </si>
  <si>
    <t>宋沟涵</t>
  </si>
  <si>
    <t>1.2.6.1</t>
  </si>
  <si>
    <t>1.2.6.2</t>
  </si>
  <si>
    <t>1.2.6.3</t>
  </si>
  <si>
    <t>1.2.6.4</t>
  </si>
  <si>
    <t>1.2.6.5</t>
  </si>
  <si>
    <t>1.2.6.6</t>
  </si>
  <si>
    <t>1.2.7</t>
  </si>
  <si>
    <t>小长沟涵</t>
  </si>
  <si>
    <t>1.2.7.1</t>
  </si>
  <si>
    <t>1.2.7.2</t>
  </si>
  <si>
    <t>1.2.7.3</t>
  </si>
  <si>
    <t>1.2.7.4</t>
  </si>
  <si>
    <t>1.2.7.5</t>
  </si>
  <si>
    <t>1.2.7.6</t>
  </si>
  <si>
    <t>1.2.8</t>
  </si>
  <si>
    <t>二龙沟涵</t>
  </si>
  <si>
    <t>1.2.8.1</t>
  </si>
  <si>
    <t>1.2.8.2</t>
  </si>
  <si>
    <t>1.2.8.3</t>
  </si>
  <si>
    <t>1.2.8.4</t>
  </si>
  <si>
    <t>1.2.8.5</t>
  </si>
  <si>
    <t>1.2.8.6</t>
  </si>
  <si>
    <t>1.2.9</t>
  </si>
  <si>
    <t>战沟涵</t>
  </si>
  <si>
    <t>1.2.9.1</t>
  </si>
  <si>
    <t>1.2.9.2</t>
  </si>
  <si>
    <t>1.2.9.3</t>
  </si>
  <si>
    <t>1.2.9.4</t>
  </si>
  <si>
    <t>1.2.9.5</t>
  </si>
  <si>
    <t>1.2.9.6</t>
  </si>
  <si>
    <t>1.2.10</t>
  </si>
  <si>
    <t>白果树涵</t>
  </si>
  <si>
    <t>1.2.10.1</t>
  </si>
  <si>
    <t>1.2.10.2</t>
  </si>
  <si>
    <t>1.2.10.3</t>
  </si>
  <si>
    <t>1.2.10.4</t>
  </si>
  <si>
    <t>1.2.10.5</t>
  </si>
  <si>
    <t>1.2.10.6</t>
  </si>
  <si>
    <t>1.2.11</t>
  </si>
  <si>
    <t>乌江涵</t>
  </si>
  <si>
    <t>维修上游水位计</t>
  </si>
  <si>
    <t>1.2.11.1</t>
  </si>
  <si>
    <t>维修上游浮子水位计</t>
  </si>
  <si>
    <t>1.上游原有浮子水位计拆除；2.上游浮子水位计返厂维修；3.维修后的浮子水位计安装；4.水位计数据调试及上传。</t>
  </si>
  <si>
    <t>凤台局</t>
  </si>
  <si>
    <t>1.3.1</t>
  </si>
  <si>
    <t>焦岗闸</t>
  </si>
  <si>
    <t>现地控制LCU柜，QF11（iC65N 2P C32A+iMSU）空开更换</t>
  </si>
  <si>
    <t>1.3.2</t>
  </si>
  <si>
    <t>庙沟涵</t>
  </si>
  <si>
    <t>监控系统、水位监测系统维修</t>
  </si>
  <si>
    <t>1.3.2.1</t>
  </si>
  <si>
    <t>1.3.2.2</t>
  </si>
  <si>
    <t>高清网络监控摄像机维修</t>
  </si>
  <si>
    <t>1.8米监控视频立杆机械吊机吊装作业；2.高清网络监控摄像机更换安装；3.监控画面调试；4.监控数据接入省淮河局监控管理平台；</t>
  </si>
  <si>
    <t>1.3.2.3</t>
  </si>
  <si>
    <t>上、下游浮子水位计维修</t>
  </si>
  <si>
    <t>1.上下游原有浮子水位计拆除；2.上下游浮子水位计返厂维修；3.维修后的浮子水位计安装；4.水位计数据调试及上传。</t>
  </si>
  <si>
    <t>潘集局</t>
  </si>
  <si>
    <t>1.4.1</t>
  </si>
  <si>
    <t>方沟涵</t>
  </si>
  <si>
    <t>清洗水位计管、维修通信光缆</t>
  </si>
  <si>
    <t>1.4.1.1</t>
  </si>
  <si>
    <t>清洗上游浮子水位计管</t>
  </si>
  <si>
    <t>1.原有浮子水位计、水位计安装管拆除；2.水位计管清理，高压清洗。3.浮子水位计、水位计安装，水位数据测试。</t>
  </si>
  <si>
    <t>1.4.1.2</t>
  </si>
  <si>
    <t>维修通信光缆</t>
  </si>
  <si>
    <t>光缆GYTA53-24B1，埋深不小于0.8m，含土方开挖及回填、24芯铠装光缆本体、中间接头、标识桩、预留长度等，具体要求详见招标文件技术要求。</t>
  </si>
  <si>
    <t>机械顶管作业，内河侧至外河侧堤坝底部顶管和相间路过路顶管，2处长度约30米和20米，实现光缆过路路段的地下隐蔽铺设，避免路面开挖破坏，保护管线不受外力碾压损坏。</t>
  </si>
  <si>
    <t>手孔井制作，用于光缆线路转接、检修、预留，方便后期线路运维、故障排查与检修作业。</t>
  </si>
  <si>
    <t>处</t>
  </si>
  <si>
    <t>接续盒，用于光缆线路对接、防护，保障光缆接头处密封、防水、防破损，提升线路稳定性。</t>
  </si>
  <si>
    <t>光缆熔接，光损耗测试；网络测试。</t>
  </si>
  <si>
    <t>1.4.2</t>
  </si>
  <si>
    <t>余大郢涵</t>
  </si>
  <si>
    <t>1.4.2.1</t>
  </si>
  <si>
    <t>1.4.2.2</t>
  </si>
  <si>
    <t>1.4.2.3</t>
  </si>
  <si>
    <t>1.4.2.4</t>
  </si>
  <si>
    <t>1.4.2.5</t>
  </si>
  <si>
    <t>1.4.2.6</t>
  </si>
  <si>
    <t>1.4.3</t>
  </si>
  <si>
    <t>孔沟涵</t>
  </si>
  <si>
    <t>1.4.3.1</t>
  </si>
  <si>
    <t>1.4.3.2</t>
  </si>
  <si>
    <t>1.4.3.3</t>
  </si>
  <si>
    <t>1.4.3.4</t>
  </si>
  <si>
    <t>1.4.3.5</t>
  </si>
  <si>
    <t>1.4.3.6</t>
  </si>
  <si>
    <t>1.4.4</t>
  </si>
  <si>
    <t>张岗涵</t>
  </si>
  <si>
    <t>1.4.4.1</t>
  </si>
  <si>
    <t>1.4.4.2</t>
  </si>
  <si>
    <t>1.4.4.3</t>
  </si>
  <si>
    <t>1.4.4.4</t>
  </si>
  <si>
    <t>1.4.4.5</t>
  </si>
  <si>
    <t>1.4.4.6</t>
  </si>
  <si>
    <t>1.4.5</t>
  </si>
  <si>
    <t>后集涵</t>
  </si>
  <si>
    <t>1.4.5.1</t>
  </si>
  <si>
    <t>1.4.5.2</t>
  </si>
  <si>
    <t>1.4.5.3</t>
  </si>
  <si>
    <t>1.4.5.4</t>
  </si>
  <si>
    <t>1.4.5.5</t>
  </si>
  <si>
    <t>1.4.5.6</t>
  </si>
  <si>
    <t>1.4.6</t>
  </si>
  <si>
    <t>芦沟涵</t>
  </si>
  <si>
    <t>更换上游浮子水位计线缆</t>
  </si>
  <si>
    <t>1.4.6.1</t>
  </si>
  <si>
    <t>线缆</t>
  </si>
  <si>
    <t>rvvp4*1.5</t>
  </si>
  <si>
    <t>1.4.6.2</t>
  </si>
  <si>
    <t>1.4.6.3</t>
  </si>
  <si>
    <t>原有水位计线缆更换及调试</t>
  </si>
  <si>
    <t>1.4.7</t>
  </si>
  <si>
    <t>利民新河涵</t>
  </si>
  <si>
    <t>更换上游摄像机线缆</t>
  </si>
  <si>
    <t>1.4.7.1</t>
  </si>
  <si>
    <t>1.4.7.2</t>
  </si>
  <si>
    <t>1.4.7.3</t>
  </si>
  <si>
    <t>1.4.7.4</t>
  </si>
  <si>
    <t>交换机</t>
  </si>
  <si>
    <t>8口千兆交换机</t>
  </si>
  <si>
    <t>1.4.7.5</t>
  </si>
  <si>
    <t>原有线缆更换调试，接入现有管理所院区摄像机</t>
  </si>
  <si>
    <t>蒙城局</t>
  </si>
  <si>
    <t>1.5.1</t>
  </si>
  <si>
    <t>涡左堤82+261/白杨沟西</t>
  </si>
  <si>
    <t>补充涵闸闸室屋顶处球机</t>
  </si>
  <si>
    <t>1.5.1.1</t>
  </si>
  <si>
    <t>1.5.1.2</t>
  </si>
  <si>
    <t>1.5.1.3</t>
  </si>
  <si>
    <t>1.5.1.4</t>
  </si>
  <si>
    <t>施工安装及调试</t>
  </si>
  <si>
    <t>1.相关线缆敷设；2.摄像机安装，需脚手架搭建，登高作业安装；3.监控系统调试，视频画面接入省淮河局视频管理平台</t>
  </si>
  <si>
    <t>1.5.2</t>
  </si>
  <si>
    <t>蔡桥涵</t>
  </si>
  <si>
    <t>维修工业交换机：现有型号为华为AR550，更换原型号或者不低于该型号的工业交换机</t>
  </si>
  <si>
    <t>1.5.3</t>
  </si>
  <si>
    <t>廊庙沟涵</t>
  </si>
  <si>
    <t>1.5.3.1</t>
  </si>
  <si>
    <t>1.5.3.2</t>
  </si>
  <si>
    <t>1.5.3.3</t>
  </si>
  <si>
    <t>1.5.3.4</t>
  </si>
  <si>
    <t>1.5.3.5</t>
  </si>
  <si>
    <t>1.5.3.6</t>
  </si>
  <si>
    <t>1.5.4</t>
  </si>
  <si>
    <t>东怀德涵</t>
  </si>
  <si>
    <t>1.5.4.1</t>
  </si>
  <si>
    <t>1.5.4.2</t>
  </si>
  <si>
    <t>1.5.4.3</t>
  </si>
  <si>
    <t>1.5.4.4</t>
  </si>
  <si>
    <t>1.5.4.5</t>
  </si>
  <si>
    <t>1.5.4.6</t>
  </si>
  <si>
    <t>1.5.5</t>
  </si>
  <si>
    <t>张大桥闸</t>
  </si>
  <si>
    <r>
      <rPr>
        <sz val="10"/>
        <color theme="1"/>
        <rFont val="仿宋"/>
        <charset val="134"/>
      </rPr>
      <t>更换电机保护器：
电流范围</t>
    </r>
    <r>
      <rPr>
        <sz val="10"/>
        <color theme="1"/>
        <rFont val="Times New Roman"/>
        <charset val="134"/>
      </rPr>
      <t>‌</t>
    </r>
    <r>
      <rPr>
        <sz val="10"/>
        <color theme="1"/>
        <rFont val="仿宋"/>
        <charset val="134"/>
      </rPr>
      <t xml:space="preserve">：45A–60A；
</t>
    </r>
    <r>
      <rPr>
        <sz val="10"/>
        <color theme="1"/>
        <rFont val="Times New Roman"/>
        <charset val="134"/>
      </rPr>
      <t>‌</t>
    </r>
    <r>
      <rPr>
        <sz val="10"/>
        <color theme="1"/>
        <rFont val="仿宋"/>
        <charset val="134"/>
      </rPr>
      <t>极数</t>
    </r>
    <r>
      <rPr>
        <sz val="10"/>
        <color theme="1"/>
        <rFont val="Times New Roman"/>
        <charset val="134"/>
      </rPr>
      <t>‌</t>
    </r>
    <r>
      <rPr>
        <sz val="10"/>
        <color theme="1"/>
        <rFont val="仿宋"/>
        <charset val="134"/>
      </rPr>
      <t xml:space="preserve">：3P；
</t>
    </r>
    <r>
      <rPr>
        <sz val="10"/>
        <color theme="1"/>
        <rFont val="Times New Roman"/>
        <charset val="134"/>
      </rPr>
      <t>‌</t>
    </r>
    <r>
      <rPr>
        <sz val="10"/>
        <color theme="1"/>
        <rFont val="仿宋"/>
        <charset val="134"/>
      </rPr>
      <t>功能</t>
    </r>
    <r>
      <rPr>
        <sz val="10"/>
        <color theme="1"/>
        <rFont val="Times New Roman"/>
        <charset val="134"/>
      </rPr>
      <t>‌</t>
    </r>
    <r>
      <rPr>
        <sz val="10"/>
        <color theme="1"/>
        <rFont val="仿宋"/>
        <charset val="134"/>
      </rPr>
      <t xml:space="preserve">：过载、短路、缺相保护；
</t>
    </r>
    <r>
      <rPr>
        <sz val="10"/>
        <color theme="1"/>
        <rFont val="Times New Roman"/>
        <charset val="134"/>
      </rPr>
      <t>‌</t>
    </r>
    <r>
      <rPr>
        <sz val="10"/>
        <color theme="1"/>
        <rFont val="仿宋"/>
        <charset val="134"/>
      </rPr>
      <t>外壳防护等级</t>
    </r>
    <r>
      <rPr>
        <sz val="10"/>
        <color theme="1"/>
        <rFont val="Times New Roman"/>
        <charset val="134"/>
      </rPr>
      <t>‌</t>
    </r>
    <r>
      <rPr>
        <sz val="10"/>
        <color theme="1"/>
        <rFont val="仿宋"/>
        <charset val="134"/>
      </rPr>
      <t xml:space="preserve">：IP55；
</t>
    </r>
    <r>
      <rPr>
        <sz val="10"/>
        <color theme="1"/>
        <rFont val="Times New Roman"/>
        <charset val="134"/>
      </rPr>
      <t>‌</t>
    </r>
    <r>
      <rPr>
        <sz val="10"/>
        <color theme="1"/>
        <rFont val="仿宋"/>
        <charset val="134"/>
      </rPr>
      <t>安装方式</t>
    </r>
    <r>
      <rPr>
        <sz val="10"/>
        <color theme="1"/>
        <rFont val="Times New Roman"/>
        <charset val="134"/>
      </rPr>
      <t>‌</t>
    </r>
    <r>
      <rPr>
        <sz val="10"/>
        <color theme="1"/>
        <rFont val="仿宋"/>
        <charset val="134"/>
      </rPr>
      <t>：导轨或螺钉安装。</t>
    </r>
  </si>
  <si>
    <t>1.5.6</t>
  </si>
  <si>
    <t>双涧沟涵</t>
  </si>
  <si>
    <t>更换上游视频支架：
1.原有8米杆件拆倒；
2.更换新摄像机支架；
3.8米杆件吊机安装；
4.通讯测试</t>
  </si>
  <si>
    <t>1.5.7</t>
  </si>
  <si>
    <t>丁花沟涵</t>
  </si>
  <si>
    <t>更换上游视频监控线缆</t>
  </si>
  <si>
    <t>1.5.7.1</t>
  </si>
  <si>
    <t>1.5.7.2</t>
  </si>
  <si>
    <t>1.5.7.3</t>
  </si>
  <si>
    <t>原有线缆更换及调试</t>
  </si>
  <si>
    <t>怀远局</t>
  </si>
  <si>
    <t>1.6.1</t>
  </si>
  <si>
    <t>设备拆除并搬迁</t>
  </si>
  <si>
    <t>孙庄所：LCU柜1台；
荆山所：浮子水位计2台、浮子水位计支架1套、半球及1台；
淝南所：闸位计2台、浮子水位计支架1套、半球机1台；
河溜所：LCU柜1台，浮子水位计支架1套；
龙亢所：LCU柜1台，浮子水位计3台、浮子水位计支架2套、闸位计1台、球机1台；
六孔闸所：浮子水位计1台、浮子水位计支架1套.
以上搬迁至孙庄所仓库。</t>
  </si>
  <si>
    <t>1.6.3</t>
  </si>
  <si>
    <t>河溜所</t>
  </si>
  <si>
    <t>维修管理所院区摄像机</t>
  </si>
  <si>
    <t>1.6.3.1</t>
  </si>
  <si>
    <t>1.6.3.2</t>
  </si>
  <si>
    <t>1.6.3.3</t>
  </si>
  <si>
    <t>1.6.3.4</t>
  </si>
  <si>
    <t>安装及调试</t>
  </si>
  <si>
    <t>1.土方开挖回填；2.水泥路面开挖及回填15米；3.脚手架登高作业保护管敷设固定；4.线缆敷设；5.墙面开孔等作业；6.监控系统调试，视频画面接入省淮河局视频管理平台</t>
  </si>
  <si>
    <t>五河局</t>
  </si>
  <si>
    <t>1.7.1</t>
  </si>
  <si>
    <t>淮北大堤涡下段1</t>
  </si>
  <si>
    <t>补充无线监控系统1处</t>
  </si>
  <si>
    <t>1.7.1.1</t>
  </si>
  <si>
    <t>高清网络球型摄像机2</t>
  </si>
  <si>
    <t>1.不低于400万像素；2.支持区域入侵侦测，越界侦测，进入区域侦测和离开区域侦测等智能侦测；3.采用高效补光阵列，红外补光；4.不低于23倍光学变倍，16倍数字变倍；5.支持sim卡接入；6.含256G存储卡；</t>
  </si>
  <si>
    <t>1.7.1.2</t>
  </si>
  <si>
    <t>现有6米杆利旧，位于怀远局</t>
  </si>
  <si>
    <t>1.7.1.3</t>
  </si>
  <si>
    <t>1.7.1.4</t>
  </si>
  <si>
    <t>4G路由器</t>
  </si>
  <si>
    <t>1个WAN接口，4个LAN接口，工作温度：-20℃~70℃，可插卡，全网通</t>
  </si>
  <si>
    <t>1.7.1.5</t>
  </si>
  <si>
    <t>4G网卡</t>
  </si>
  <si>
    <t>物联网卡（非互联网，部署在水利专网）</t>
  </si>
  <si>
    <t>张/年</t>
  </si>
  <si>
    <t>1.7.1.6</t>
  </si>
  <si>
    <t>太阳能板</t>
  </si>
  <si>
    <t>18v200w单晶硅*2块产品参数:单晶200W，工作范围:-40°C~+85°C，太阳能版充电效率≥22%边框材质材质为铝型材合金，表面为钢化玻璃加厚支架采用定制热镀锌钢管抱箍双板支架</t>
  </si>
  <si>
    <t>块</t>
  </si>
  <si>
    <t>1.7.1.7</t>
  </si>
  <si>
    <t>电池包</t>
  </si>
  <si>
    <t>定制国产一线品牌12V400AH磷酸铁锂电池，磷酸铁锂保护板，定制钣金电池壳内部打胶防水，内置于定制控制箱内，满足阴天条件下工作7天。</t>
  </si>
  <si>
    <t>1.7.1.8</t>
  </si>
  <si>
    <t>室外防水型不锈钢箱体，尺寸500*600*350，壁厚2mm，柜内含稳压控制器1个、变压器模块2个（DC24V转DC12V、AC12V-DC12V）、DC12V稳压器、浪涌保护器、空开5个（2P 16A）</t>
  </si>
  <si>
    <t>1.7.1.9</t>
  </si>
  <si>
    <t>RVV 3*2.5电源线</t>
  </si>
  <si>
    <t>1.7.1.10</t>
  </si>
  <si>
    <t>1.7.1.11</t>
  </si>
  <si>
    <t>音柱</t>
  </si>
  <si>
    <t>功率：30W，室外防水型</t>
  </si>
  <si>
    <t>1.7.1.12</t>
  </si>
  <si>
    <t>1.立杆车辆托运；2.太阳能及支架固定安装；3.摄像机固定安装；4.设备箱固定安装；电池组组装接线；5.相关线缆敷设及接线；6.通讯设备安装调试；7.监控画面调试；8.监控数据接入省淮河局监控管理平台；</t>
  </si>
  <si>
    <t>1.7.2</t>
  </si>
  <si>
    <t>淮北大堤涡下段2</t>
  </si>
  <si>
    <t>1.7.2.1</t>
  </si>
  <si>
    <t>1.7.2.2</t>
  </si>
  <si>
    <t>1.7.2.3</t>
  </si>
  <si>
    <t>1.7.2.4</t>
  </si>
  <si>
    <t>1.7.2.5</t>
  </si>
  <si>
    <t>1.7.2.6</t>
  </si>
  <si>
    <t>单晶200w；工作温度范围:-40℃~+85℃；太阳能板充电效率:≧22%</t>
  </si>
  <si>
    <t>1.7.2.7</t>
  </si>
  <si>
    <t>1.7.2.8</t>
  </si>
  <si>
    <t>1.7.2.9</t>
  </si>
  <si>
    <t>1.7.2.10</t>
  </si>
  <si>
    <t>1.7.2.11</t>
  </si>
  <si>
    <t>1.7.2.12</t>
  </si>
  <si>
    <t>1.7.4</t>
  </si>
  <si>
    <t>五河分洪闸</t>
  </si>
  <si>
    <t>维修闸门摄像机</t>
  </si>
  <si>
    <t>1.7.4.1</t>
  </si>
  <si>
    <t>1.高清枪型网络摄像机更换，参数不低于：
(1)像素不低于400万；图像传感器CMOS尺寸不小于1/3英寸，低照度效果好，图像清晰度高；
(2)最大输出图像分辨率不低于2560X1440@25fps;
(3)支持 H.265编码，压缩比高，占用存储空间小；
(4)内置高效红外补光灯，最大红外监控距离不低于50米；
(5)支持 ROI,SMART H.264+/H.265+,灵活编码，适用不同带宽和存储环境；
(6)支持数字宽动态，3D降噪，强光抑制，背光补偿，数字水印，适用不同监控环境；
(7)支持多种异常检测：动态检测，视频遮挡，网络断开，IP冲突，音频异常侦测，非法访问；
(8)内置 MIC:
(9)支持 DC12V和 POE 供电方式；
(10)防护等级不低于IP67。
2.临水吊装作业安装。
3.监控线路安装、敷设
4.视频画面接入省淮河局视频管理平台</t>
  </si>
  <si>
    <t>1.7.5</t>
  </si>
  <si>
    <t>王洼限高架</t>
  </si>
  <si>
    <t>原互联网卡更换为水利专网物联网卡，并安装调试</t>
  </si>
  <si>
    <t>1.7.6</t>
  </si>
  <si>
    <t>分洪闸限高架1</t>
  </si>
  <si>
    <t>1.7.7</t>
  </si>
  <si>
    <t>老啤酒厂（桩号86+400）</t>
  </si>
  <si>
    <t>1.7.8</t>
  </si>
  <si>
    <t>北淝闸</t>
  </si>
  <si>
    <t>共享接入上游水文亭水位数据</t>
  </si>
  <si>
    <t>1.7.8.1</t>
  </si>
  <si>
    <t>无线透传设备</t>
  </si>
  <si>
    <t>室外无遮挡6km~8km；无线信道115个；接收灵敏度-140dbm；发射功率20dbm；LoRa转485</t>
  </si>
  <si>
    <t>1.7.8.2</t>
  </si>
  <si>
    <t>格雷码转485模块</t>
  </si>
  <si>
    <t>格雷码信号转RS485协议</t>
  </si>
  <si>
    <t>1.7.8.3</t>
  </si>
  <si>
    <t>格雷码分配器</t>
  </si>
  <si>
    <t>格雷码分配器，一进二出</t>
  </si>
  <si>
    <t>1.7.8.4</t>
  </si>
  <si>
    <t>工业网关设备</t>
  </si>
  <si>
    <t>数据处理汇集、支持modbus、MQTT、HTTPS等协议，1个RS485口，双网口，内嵌看门狗</t>
  </si>
  <si>
    <t>1.7.8.5</t>
  </si>
  <si>
    <t>设备安装调试、数据接入功能开发</t>
  </si>
  <si>
    <t>1.原有浮子水位计航空插头线缆进行改造，将原有线缆中间剪断，根据现场施工需求延长航空插头线缆；采用标准压线端子规范处理线缆线头
2.水位计17芯格雷码线芯接入格雷码分配器输入端端子，原水文亭水位信号接入格雷码分配器输出端子1，格雷码分配器输出端子2接入格雷码转RS485模块上，最终通过该方式实现双方可以稳定接入信号及采集。
3。程序优化，程序判定读取浮子水位计水位数据，上位机画面优化，实时显示及存储</t>
  </si>
  <si>
    <t>1.7.9</t>
  </si>
  <si>
    <t>更换上游摄像机</t>
  </si>
  <si>
    <t>1.7.9.1</t>
  </si>
  <si>
    <t>1.7.9.2</t>
  </si>
  <si>
    <t>王家坝闸</t>
  </si>
  <si>
    <t>1.8.1</t>
  </si>
  <si>
    <t>硬盘维修</t>
  </si>
  <si>
    <t>采购及更换16T监控级硬盘</t>
  </si>
  <si>
    <t>1.8.2</t>
  </si>
  <si>
    <t>渗压计</t>
  </si>
  <si>
    <t>利用省局渗压计备品备件 更换、安装、调试</t>
  </si>
  <si>
    <t>蒙城闸</t>
  </si>
  <si>
    <t>1.9.1</t>
  </si>
  <si>
    <t>1.9.2</t>
  </si>
  <si>
    <t>1.9.3</t>
  </si>
  <si>
    <t>1.9.4</t>
  </si>
  <si>
    <t>施工、安装及调试</t>
  </si>
  <si>
    <t>窑河闸</t>
  </si>
  <si>
    <t>1.10.1</t>
  </si>
  <si>
    <t>上游水位数据接入</t>
  </si>
  <si>
    <t>1.10.1.1</t>
  </si>
  <si>
    <t>套</t>
  </si>
  <si>
    <t>1.10.1.2</t>
  </si>
  <si>
    <t>RS485中继器缓存光电隔离一分二设备</t>
  </si>
  <si>
    <t>485数据一分为二（water厂家直供）</t>
  </si>
  <si>
    <t>1.10.1.3</t>
  </si>
  <si>
    <t>1.10.1.4</t>
  </si>
  <si>
    <t xml:space="preserve">1.10.2 </t>
  </si>
  <si>
    <t>下游水位数据接入</t>
  </si>
  <si>
    <t>1.10.2.1</t>
  </si>
  <si>
    <t>1.10.2.2</t>
  </si>
  <si>
    <t>1.10.2.3</t>
  </si>
  <si>
    <t>1.10.2.4</t>
  </si>
  <si>
    <t>1.10.3</t>
  </si>
  <si>
    <t xml:space="preserve"> 太阳能供电系统</t>
  </si>
  <si>
    <t>1.10.3.1</t>
  </si>
  <si>
    <t>室外型80W单晶太阳能板</t>
  </si>
  <si>
    <t>1.10.3.2</t>
  </si>
  <si>
    <t>电池组</t>
  </si>
  <si>
    <t>12V30Ah电池</t>
  </si>
  <si>
    <t>1.10.3.3</t>
  </si>
  <si>
    <t>箱体</t>
  </si>
  <si>
    <t>400*500喷塑镀锌箱体</t>
  </si>
  <si>
    <t>1.10.3.4</t>
  </si>
  <si>
    <t>线缆辅材</t>
  </si>
  <si>
    <t xml:space="preserve">1.10.4 </t>
  </si>
  <si>
    <t>数据接入功能定制开发</t>
  </si>
  <si>
    <t>1.10.4.1</t>
  </si>
  <si>
    <t>1.10.4.2</t>
  </si>
  <si>
    <t>程序优化，程序判定读取浮子水位计或者气泡水位计水位数据，上位机画面优化，实时显示及存储</t>
  </si>
  <si>
    <t>省淮河局</t>
  </si>
  <si>
    <r>
      <rPr>
        <sz val="10"/>
        <rFont val="仿宋"/>
        <charset val="134"/>
      </rPr>
      <t>1.</t>
    </r>
    <r>
      <rPr>
        <sz val="10"/>
        <rFont val="仿宋"/>
        <charset val="134"/>
      </rPr>
      <t>11</t>
    </r>
    <r>
      <rPr>
        <sz val="10"/>
        <rFont val="仿宋"/>
        <charset val="134"/>
      </rPr>
      <t>.1</t>
    </r>
  </si>
  <si>
    <t>维修光缆断点</t>
  </si>
  <si>
    <r>
      <rPr>
        <sz val="10"/>
        <rFont val="仿宋"/>
        <charset val="134"/>
      </rPr>
      <t>1.</t>
    </r>
    <r>
      <rPr>
        <sz val="10"/>
        <rFont val="仿宋"/>
        <charset val="134"/>
      </rPr>
      <t>11</t>
    </r>
    <r>
      <rPr>
        <sz val="10"/>
        <rFont val="仿宋"/>
        <charset val="134"/>
      </rPr>
      <t>.1.1</t>
    </r>
  </si>
  <si>
    <t>光缆断点排查费用</t>
  </si>
  <si>
    <t>需对故障点位排查，确定具体断点</t>
  </si>
  <si>
    <r>
      <rPr>
        <sz val="10"/>
        <rFont val="仿宋"/>
        <charset val="134"/>
      </rPr>
      <t>1.</t>
    </r>
    <r>
      <rPr>
        <sz val="10"/>
        <rFont val="仿宋"/>
        <charset val="134"/>
      </rPr>
      <t>11</t>
    </r>
    <r>
      <rPr>
        <sz val="10"/>
        <rFont val="仿宋"/>
        <charset val="134"/>
      </rPr>
      <t>.1.2</t>
    </r>
  </si>
  <si>
    <t>防水接续包</t>
  </si>
  <si>
    <t>室外防水型</t>
  </si>
  <si>
    <r>
      <rPr>
        <sz val="10"/>
        <rFont val="仿宋"/>
        <charset val="134"/>
      </rPr>
      <t>1.</t>
    </r>
    <r>
      <rPr>
        <sz val="10"/>
        <rFont val="仿宋"/>
        <charset val="134"/>
      </rPr>
      <t>11</t>
    </r>
    <r>
      <rPr>
        <sz val="10"/>
        <rFont val="仿宋"/>
        <charset val="134"/>
      </rPr>
      <t>.1.3</t>
    </r>
  </si>
  <si>
    <t>光缆</t>
  </si>
  <si>
    <t>GYTA53-24B1</t>
  </si>
  <si>
    <r>
      <rPr>
        <sz val="10"/>
        <rFont val="仿宋"/>
        <charset val="134"/>
      </rPr>
      <t>1.</t>
    </r>
    <r>
      <rPr>
        <sz val="10"/>
        <rFont val="仿宋"/>
        <charset val="134"/>
      </rPr>
      <t>11</t>
    </r>
    <r>
      <rPr>
        <sz val="10"/>
        <rFont val="仿宋"/>
        <charset val="134"/>
      </rPr>
      <t>.1.4</t>
    </r>
  </si>
  <si>
    <t>手孔井原料</t>
  </si>
  <si>
    <t>含砖砂水泥等自拌原材料</t>
  </si>
  <si>
    <t>批</t>
  </si>
  <si>
    <r>
      <rPr>
        <sz val="10"/>
        <rFont val="仿宋"/>
        <charset val="134"/>
      </rPr>
      <t>1.</t>
    </r>
    <r>
      <rPr>
        <sz val="10"/>
        <rFont val="仿宋"/>
        <charset val="134"/>
      </rPr>
      <t>11</t>
    </r>
    <r>
      <rPr>
        <sz val="10"/>
        <rFont val="仿宋"/>
        <charset val="134"/>
      </rPr>
      <t>.1.5</t>
    </r>
  </si>
  <si>
    <t>PE管</t>
  </si>
  <si>
    <t>直径40mm的PE保护管</t>
  </si>
  <si>
    <r>
      <rPr>
        <sz val="10"/>
        <rFont val="仿宋"/>
        <charset val="134"/>
      </rPr>
      <t>1.</t>
    </r>
    <r>
      <rPr>
        <sz val="10"/>
        <rFont val="仿宋"/>
        <charset val="134"/>
      </rPr>
      <t>11</t>
    </r>
    <r>
      <rPr>
        <sz val="10"/>
        <rFont val="仿宋"/>
        <charset val="134"/>
      </rPr>
      <t>.1.6</t>
    </r>
  </si>
  <si>
    <t>光缆断点修复及测试</t>
  </si>
  <si>
    <t>含光缆路由开挖、手孔井基础开挖、手孔井修建施工；光缆熔接，光损耗测试；网络测试。</t>
  </si>
  <si>
    <r>
      <rPr>
        <sz val="10"/>
        <rFont val="仿宋"/>
        <charset val="134"/>
      </rPr>
      <t>1.</t>
    </r>
    <r>
      <rPr>
        <sz val="10"/>
        <rFont val="仿宋"/>
        <charset val="134"/>
      </rPr>
      <t>11</t>
    </r>
    <r>
      <rPr>
        <sz val="10"/>
        <rFont val="仿宋"/>
        <charset val="134"/>
      </rPr>
      <t>.2</t>
    </r>
  </si>
  <si>
    <t>维修8米杆监控</t>
  </si>
  <si>
    <r>
      <rPr>
        <sz val="10"/>
        <rFont val="仿宋"/>
        <charset val="134"/>
      </rPr>
      <t>1.</t>
    </r>
    <r>
      <rPr>
        <sz val="10"/>
        <rFont val="仿宋"/>
        <charset val="134"/>
      </rPr>
      <t>11</t>
    </r>
    <r>
      <rPr>
        <sz val="10"/>
        <rFont val="仿宋"/>
        <charset val="134"/>
      </rPr>
      <t>.3</t>
    </r>
  </si>
  <si>
    <t>维修25米杆监控</t>
  </si>
  <si>
    <r>
      <rPr>
        <sz val="10"/>
        <rFont val="仿宋"/>
        <charset val="134"/>
      </rPr>
      <t>1.</t>
    </r>
    <r>
      <rPr>
        <sz val="10"/>
        <rFont val="仿宋"/>
        <charset val="134"/>
      </rPr>
      <t>11</t>
    </r>
    <r>
      <rPr>
        <sz val="10"/>
        <rFont val="仿宋"/>
        <charset val="134"/>
      </rPr>
      <t>.4</t>
    </r>
  </si>
  <si>
    <t>维修15米杆监控</t>
  </si>
  <si>
    <r>
      <rPr>
        <sz val="10"/>
        <rFont val="仿宋"/>
        <charset val="134"/>
      </rPr>
      <t>1.</t>
    </r>
    <r>
      <rPr>
        <sz val="10"/>
        <rFont val="仿宋"/>
        <charset val="134"/>
      </rPr>
      <t>11</t>
    </r>
    <r>
      <rPr>
        <sz val="10"/>
        <rFont val="仿宋"/>
        <charset val="134"/>
      </rPr>
      <t>.5</t>
    </r>
  </si>
  <si>
    <t>维修更换LCU柜过滤棉芯</t>
  </si>
  <si>
    <r>
      <rPr>
        <sz val="10"/>
        <rFont val="仿宋"/>
        <charset val="134"/>
      </rPr>
      <t>1.</t>
    </r>
    <r>
      <rPr>
        <sz val="10"/>
        <rFont val="仿宋"/>
        <charset val="134"/>
      </rPr>
      <t>11</t>
    </r>
    <r>
      <rPr>
        <sz val="10"/>
        <rFont val="仿宋"/>
        <charset val="134"/>
      </rPr>
      <t>.6</t>
    </r>
  </si>
  <si>
    <t>维修更换LCU柜风扇</t>
  </si>
  <si>
    <r>
      <rPr>
        <sz val="10"/>
        <rFont val="仿宋"/>
        <charset val="134"/>
      </rPr>
      <t>1.</t>
    </r>
    <r>
      <rPr>
        <sz val="10"/>
        <rFont val="仿宋"/>
        <charset val="134"/>
      </rPr>
      <t>11</t>
    </r>
    <r>
      <rPr>
        <sz val="10"/>
        <rFont val="仿宋"/>
        <charset val="134"/>
      </rPr>
      <t>.7</t>
    </r>
  </si>
  <si>
    <t>维修更换LCU柜温湿度控制器：要求与原LCU柜设备型号为（LINKWELL/KTSMF012）匹配兼容</t>
  </si>
  <si>
    <r>
      <rPr>
        <sz val="10"/>
        <rFont val="仿宋"/>
        <charset val="134"/>
      </rPr>
      <t>1.</t>
    </r>
    <r>
      <rPr>
        <sz val="10"/>
        <rFont val="仿宋"/>
        <charset val="134"/>
      </rPr>
      <t>11</t>
    </r>
    <r>
      <rPr>
        <sz val="10"/>
        <rFont val="仿宋"/>
        <charset val="134"/>
      </rPr>
      <t>.8</t>
    </r>
  </si>
  <si>
    <t>更换蒙城局、怀远局、颍上局、颍上闸、潘集局、省局等视频会议系统摄像机，参数不低于：
1.支持图像倒转功能，方便摄像机安装在天花板上；
2.支持1080P（50/60fps）、1080i（50/60fps）、1080p （25/30fps）、720（50/60fps）视频输出；
3.支持不小于12倍光学变焦；
4.本地预置位不少于254个；
5.安装到采购人指定位置；
6.为确保系统的稳定性和兼容性，本次采购必须与现有视频会议终端华为TE50兼容。
7.含配套支架</t>
  </si>
  <si>
    <r>
      <rPr>
        <sz val="10"/>
        <rFont val="仿宋"/>
        <charset val="134"/>
      </rPr>
      <t>1.</t>
    </r>
    <r>
      <rPr>
        <sz val="10"/>
        <rFont val="仿宋"/>
        <charset val="134"/>
      </rPr>
      <t>11</t>
    </r>
    <r>
      <rPr>
        <sz val="10"/>
        <rFont val="仿宋"/>
        <charset val="134"/>
      </rPr>
      <t>.9</t>
    </r>
  </si>
  <si>
    <t>维修改造省局音频功放</t>
  </si>
  <si>
    <r>
      <rPr>
        <sz val="10"/>
        <rFont val="仿宋"/>
        <charset val="134"/>
      </rPr>
      <t>1.</t>
    </r>
    <r>
      <rPr>
        <sz val="10"/>
        <rFont val="仿宋"/>
        <charset val="134"/>
      </rPr>
      <t>11</t>
    </r>
    <r>
      <rPr>
        <sz val="10"/>
        <rFont val="仿宋"/>
        <charset val="134"/>
      </rPr>
      <t>.9.1</t>
    </r>
  </si>
  <si>
    <t xml:space="preserve"> 吸顶音响</t>
  </si>
  <si>
    <t>1.额定功率:1.5/3/6W；2.定压输入:100V；3.灵敏度:90DB；4.频率响应:80-20KHz；5.扬声器:φ166mm ， 开孔尺寸:φ180mm</t>
  </si>
  <si>
    <t>只</t>
  </si>
  <si>
    <r>
      <rPr>
        <sz val="10"/>
        <rFont val="仿宋"/>
        <charset val="134"/>
      </rPr>
      <t>1.</t>
    </r>
    <r>
      <rPr>
        <sz val="10"/>
        <rFont val="仿宋"/>
        <charset val="134"/>
      </rPr>
      <t>11</t>
    </r>
    <r>
      <rPr>
        <sz val="10"/>
        <rFont val="仿宋"/>
        <charset val="134"/>
      </rPr>
      <t>.9.2</t>
    </r>
  </si>
  <si>
    <t>功放设备</t>
  </si>
  <si>
    <t>1.1路话筒输入，2路线路输入
2.D类全数字芯片集成，表现超强的过载与功率储备能力
3.预备预过热软保护、预过载软保护双重保护
4.定压定阻输出，定压输出为100V，定阻输出为4-16Ω，输出功率50W
5.每路输入音量可独立控制，带有高低音音量调节
6.内置蓝牙模块，方便手机蓝牙推送功能</t>
  </si>
  <si>
    <r>
      <rPr>
        <sz val="10"/>
        <rFont val="仿宋"/>
        <charset val="134"/>
      </rPr>
      <t>1.</t>
    </r>
    <r>
      <rPr>
        <sz val="10"/>
        <rFont val="仿宋"/>
        <charset val="134"/>
      </rPr>
      <t>11</t>
    </r>
    <r>
      <rPr>
        <sz val="10"/>
        <rFont val="仿宋"/>
        <charset val="134"/>
      </rPr>
      <t>.9.3</t>
    </r>
  </si>
  <si>
    <t>音频线</t>
  </si>
  <si>
    <t>RVV2*1.5屏蔽线</t>
  </si>
  <si>
    <r>
      <rPr>
        <sz val="10"/>
        <rFont val="仿宋"/>
        <charset val="134"/>
      </rPr>
      <t>1.</t>
    </r>
    <r>
      <rPr>
        <sz val="10"/>
        <rFont val="仿宋"/>
        <charset val="134"/>
      </rPr>
      <t>11</t>
    </r>
    <r>
      <rPr>
        <sz val="10"/>
        <rFont val="仿宋"/>
        <charset val="134"/>
      </rPr>
      <t>.9.4</t>
    </r>
  </si>
  <si>
    <t xml:space="preserve">1.吸顶音响1楼门厅处，开孔吸顶安装；
2.功放在4楼办公室，音频线需要从1楼布置到4楼；
3.设备安装调试 </t>
  </si>
  <si>
    <r>
      <rPr>
        <sz val="10"/>
        <rFont val="仿宋"/>
        <charset val="134"/>
      </rPr>
      <t>1.</t>
    </r>
    <r>
      <rPr>
        <sz val="10"/>
        <rFont val="仿宋"/>
        <charset val="134"/>
      </rPr>
      <t>11</t>
    </r>
    <r>
      <rPr>
        <sz val="10"/>
        <rFont val="仿宋"/>
        <charset val="134"/>
      </rPr>
      <t>.10</t>
    </r>
  </si>
  <si>
    <t>升级无线网络管理平台软硬件：
H3C WX2560X-LI 10端口千兆(8*GE+2*2.5 GE)+2SFP Plus无线控制器1台设备续保:原设备已过保，向原厂购买续保3年。</t>
  </si>
  <si>
    <r>
      <rPr>
        <sz val="10"/>
        <rFont val="仿宋"/>
        <charset val="134"/>
      </rPr>
      <t>1.</t>
    </r>
    <r>
      <rPr>
        <sz val="10"/>
        <rFont val="仿宋"/>
        <charset val="134"/>
      </rPr>
      <t>11</t>
    </r>
    <r>
      <rPr>
        <sz val="10"/>
        <rFont val="仿宋"/>
        <charset val="134"/>
      </rPr>
      <t>.11</t>
    </r>
  </si>
  <si>
    <t>局机关枪机维修：
1.高清枪型网络摄像机更换，参数不低于：
(1)像素不低于400万；图像传感器CMOS尺寸不小于1/3英寸，低照度效果好，图像清晰度高；
(2)最大输出图像分辨率不低于2560X1440@25fps;
(3)支持 H.265编码，压缩比高，占用存储空间小；
(4)内置高效红外补光灯，最大红外监控距离不低于50米；
(5)支持 ROI,SMART H.264+/H.265+,灵活编码，适用不同带宽和存储环境；
(6)支持数字宽动态，3D降噪，强光抑制，背光补偿，数字水印，适用不同监控环境；
(7)支持多种异常检测：动态检测，视频遮挡，网络断开，IP冲突，音频异常侦测，非法访问；
(8)内置 MIC:
(9)支持 DC12V和 POE 供电方式；
(10)防护等级不低于IP67。</t>
  </si>
  <si>
    <r>
      <rPr>
        <sz val="10"/>
        <rFont val="仿宋"/>
        <charset val="134"/>
      </rPr>
      <t>1.</t>
    </r>
    <r>
      <rPr>
        <sz val="10"/>
        <rFont val="仿宋"/>
        <charset val="134"/>
      </rPr>
      <t>11</t>
    </r>
    <r>
      <rPr>
        <sz val="10"/>
        <rFont val="仿宋"/>
        <charset val="134"/>
      </rPr>
      <t>.12</t>
    </r>
  </si>
  <si>
    <t>维护王家坝闸、蚌埠闸等1.25mm点间距LED屏</t>
  </si>
  <si>
    <r>
      <rPr>
        <sz val="10"/>
        <rFont val="仿宋"/>
        <charset val="134"/>
      </rPr>
      <t>1.</t>
    </r>
    <r>
      <rPr>
        <sz val="10"/>
        <rFont val="仿宋"/>
        <charset val="134"/>
      </rPr>
      <t>11</t>
    </r>
    <r>
      <rPr>
        <sz val="10"/>
        <rFont val="仿宋"/>
        <charset val="134"/>
      </rPr>
      <t>.12.1</t>
    </r>
  </si>
  <si>
    <t>故障检修</t>
  </si>
  <si>
    <t>故障24小时内响应，硬件工程师现场上门故障排查、检修</t>
  </si>
  <si>
    <t>次</t>
  </si>
  <si>
    <r>
      <rPr>
        <sz val="10"/>
        <rFont val="仿宋"/>
        <charset val="134"/>
      </rPr>
      <t>1.</t>
    </r>
    <r>
      <rPr>
        <sz val="10"/>
        <rFont val="仿宋"/>
        <charset val="134"/>
      </rPr>
      <t>11</t>
    </r>
    <r>
      <rPr>
        <sz val="10"/>
        <rFont val="仿宋"/>
        <charset val="134"/>
      </rPr>
      <t>.12.2</t>
    </r>
  </si>
  <si>
    <t>常用易损件</t>
  </si>
  <si>
    <t>配套控制模块</t>
  </si>
  <si>
    <t>1.11.13</t>
  </si>
  <si>
    <t>维修改造局四楼网络机柜</t>
  </si>
  <si>
    <r>
      <rPr>
        <sz val="10"/>
        <rFont val="仿宋"/>
        <charset val="134"/>
      </rPr>
      <t>1.</t>
    </r>
    <r>
      <rPr>
        <sz val="10"/>
        <rFont val="仿宋"/>
        <charset val="134"/>
      </rPr>
      <t>11</t>
    </r>
    <r>
      <rPr>
        <sz val="10"/>
        <rFont val="仿宋"/>
        <charset val="134"/>
      </rPr>
      <t>.13.1</t>
    </r>
  </si>
  <si>
    <t>石膏板封堵及桥架拆除</t>
  </si>
  <si>
    <t>3米层高一处原有3米长桥架拆除后用石膏板封堵</t>
  </si>
  <si>
    <r>
      <rPr>
        <sz val="10"/>
        <rFont val="仿宋"/>
        <charset val="134"/>
      </rPr>
      <t>1.</t>
    </r>
    <r>
      <rPr>
        <sz val="10"/>
        <rFont val="仿宋"/>
        <charset val="134"/>
      </rPr>
      <t>11</t>
    </r>
    <r>
      <rPr>
        <sz val="10"/>
        <rFont val="仿宋"/>
        <charset val="134"/>
      </rPr>
      <t>.13.2</t>
    </r>
  </si>
  <si>
    <t>网络机柜及设备移位</t>
  </si>
  <si>
    <t>24U机柜及柜内设备移位</t>
  </si>
  <si>
    <r>
      <rPr>
        <sz val="10"/>
        <rFont val="仿宋"/>
        <charset val="134"/>
      </rPr>
      <t>1.</t>
    </r>
    <r>
      <rPr>
        <sz val="10"/>
        <rFont val="仿宋"/>
        <charset val="134"/>
      </rPr>
      <t>11</t>
    </r>
    <r>
      <rPr>
        <sz val="10"/>
        <rFont val="仿宋"/>
        <charset val="134"/>
      </rPr>
      <t>.13.3</t>
    </r>
  </si>
  <si>
    <t>综合布线</t>
  </si>
  <si>
    <t>33处网络节点约330米</t>
  </si>
  <si>
    <r>
      <rPr>
        <sz val="10"/>
        <rFont val="仿宋"/>
        <charset val="134"/>
      </rPr>
      <t>1.</t>
    </r>
    <r>
      <rPr>
        <sz val="10"/>
        <rFont val="仿宋"/>
        <charset val="134"/>
      </rPr>
      <t>11</t>
    </r>
    <r>
      <rPr>
        <sz val="10"/>
        <rFont val="仿宋"/>
        <charset val="134"/>
      </rPr>
      <t>.14</t>
    </r>
  </si>
  <si>
    <t>维修局楼层交换机2台</t>
  </si>
  <si>
    <r>
      <rPr>
        <sz val="10"/>
        <rFont val="仿宋"/>
        <charset val="134"/>
      </rPr>
      <t>1.</t>
    </r>
    <r>
      <rPr>
        <sz val="10"/>
        <rFont val="仿宋"/>
        <charset val="134"/>
      </rPr>
      <t>11</t>
    </r>
    <r>
      <rPr>
        <sz val="10"/>
        <rFont val="仿宋"/>
        <charset val="134"/>
      </rPr>
      <t>.14.1</t>
    </r>
  </si>
  <si>
    <t>机柜线缆整理</t>
  </si>
  <si>
    <r>
      <rPr>
        <sz val="10"/>
        <rFont val="仿宋"/>
        <charset val="134"/>
      </rPr>
      <t>1.</t>
    </r>
    <r>
      <rPr>
        <sz val="10"/>
        <rFont val="仿宋"/>
        <charset val="134"/>
      </rPr>
      <t>11</t>
    </r>
    <r>
      <rPr>
        <sz val="10"/>
        <rFont val="仿宋"/>
        <charset val="134"/>
      </rPr>
      <t>.14.2</t>
    </r>
  </si>
  <si>
    <t>维修楼层POE交换机</t>
  </si>
  <si>
    <t>16口千兆POE交换机</t>
  </si>
  <si>
    <r>
      <rPr>
        <sz val="10"/>
        <rFont val="仿宋"/>
        <charset val="134"/>
      </rPr>
      <t>1.11</t>
    </r>
    <r>
      <rPr>
        <sz val="10"/>
        <rFont val="仿宋"/>
        <charset val="134"/>
      </rPr>
      <t>.15</t>
    </r>
  </si>
  <si>
    <t>维修水闸启闭故障</t>
  </si>
  <si>
    <r>
      <rPr>
        <sz val="10"/>
        <rFont val="仿宋"/>
        <charset val="134"/>
      </rPr>
      <t>1.</t>
    </r>
    <r>
      <rPr>
        <sz val="10"/>
        <rFont val="仿宋"/>
        <charset val="134"/>
      </rPr>
      <t>11</t>
    </r>
    <r>
      <rPr>
        <sz val="10"/>
        <rFont val="仿宋"/>
        <charset val="134"/>
      </rPr>
      <t>.16</t>
    </r>
  </si>
  <si>
    <t>更新通信隔离安全网关设备1台：
完成白蚁、安全监测、北斗等第三方系统对接：提供标准化接口，实现与其他监测系统、管理平台的系统间数据互通、接口调试、联调测试及上线部署，确保数据正常传输与业务协同。</t>
  </si>
  <si>
    <r>
      <rPr>
        <sz val="10"/>
        <rFont val="仿宋"/>
        <charset val="134"/>
      </rPr>
      <t>1.</t>
    </r>
    <r>
      <rPr>
        <sz val="10"/>
        <rFont val="仿宋"/>
        <charset val="134"/>
      </rPr>
      <t>11</t>
    </r>
    <r>
      <rPr>
        <sz val="10"/>
        <rFont val="仿宋"/>
        <charset val="134"/>
      </rPr>
      <t>.17</t>
    </r>
  </si>
  <si>
    <t>维修局一楼机房精密空调</t>
  </si>
  <si>
    <r>
      <rPr>
        <sz val="10"/>
        <rFont val="仿宋"/>
        <charset val="134"/>
      </rPr>
      <t>1.</t>
    </r>
    <r>
      <rPr>
        <sz val="10"/>
        <rFont val="仿宋"/>
        <charset val="134"/>
      </rPr>
      <t>11</t>
    </r>
    <r>
      <rPr>
        <sz val="10"/>
        <rFont val="仿宋"/>
        <charset val="134"/>
      </rPr>
      <t>.18</t>
    </r>
  </si>
  <si>
    <t>规范整理机房线缆，含PDU、尾纤、网线等辅材</t>
  </si>
  <si>
    <r>
      <rPr>
        <sz val="10"/>
        <rFont val="仿宋"/>
        <charset val="134"/>
      </rPr>
      <t>1.</t>
    </r>
    <r>
      <rPr>
        <sz val="10"/>
        <rFont val="仿宋"/>
        <charset val="134"/>
      </rPr>
      <t>11</t>
    </r>
    <r>
      <rPr>
        <sz val="10"/>
        <rFont val="仿宋"/>
        <charset val="134"/>
      </rPr>
      <t>.19</t>
    </r>
  </si>
  <si>
    <t>曹台闸</t>
  </si>
  <si>
    <t>维修下游视频线缆</t>
  </si>
  <si>
    <r>
      <rPr>
        <sz val="10"/>
        <rFont val="仿宋"/>
        <charset val="134"/>
      </rPr>
      <t>1.</t>
    </r>
    <r>
      <rPr>
        <sz val="10"/>
        <rFont val="仿宋"/>
        <charset val="134"/>
      </rPr>
      <t>11</t>
    </r>
    <r>
      <rPr>
        <sz val="10"/>
        <rFont val="仿宋"/>
        <charset val="134"/>
      </rPr>
      <t>.19.1</t>
    </r>
  </si>
  <si>
    <r>
      <rPr>
        <sz val="10"/>
        <rFont val="仿宋"/>
        <charset val="134"/>
      </rPr>
      <t>1.</t>
    </r>
    <r>
      <rPr>
        <sz val="10"/>
        <rFont val="仿宋"/>
        <charset val="134"/>
      </rPr>
      <t>11</t>
    </r>
    <r>
      <rPr>
        <sz val="10"/>
        <rFont val="仿宋"/>
        <charset val="134"/>
      </rPr>
      <t>.19.2</t>
    </r>
  </si>
  <si>
    <r>
      <rPr>
        <sz val="10"/>
        <rFont val="仿宋"/>
        <charset val="134"/>
      </rPr>
      <t>1.</t>
    </r>
    <r>
      <rPr>
        <sz val="10"/>
        <rFont val="仿宋"/>
        <charset val="134"/>
      </rPr>
      <t>11</t>
    </r>
    <r>
      <rPr>
        <sz val="10"/>
        <rFont val="仿宋"/>
        <charset val="134"/>
      </rPr>
      <t>.19.3</t>
    </r>
  </si>
  <si>
    <r>
      <rPr>
        <sz val="10"/>
        <rFont val="仿宋"/>
        <charset val="134"/>
      </rPr>
      <t>1.</t>
    </r>
    <r>
      <rPr>
        <sz val="10"/>
        <rFont val="仿宋"/>
        <charset val="134"/>
      </rPr>
      <t>11</t>
    </r>
    <r>
      <rPr>
        <sz val="10"/>
        <rFont val="仿宋"/>
        <charset val="134"/>
      </rPr>
      <t>.19.4</t>
    </r>
  </si>
  <si>
    <r>
      <rPr>
        <sz val="10"/>
        <rFont val="仿宋"/>
        <charset val="134"/>
      </rPr>
      <t>1.</t>
    </r>
    <r>
      <rPr>
        <sz val="10"/>
        <rFont val="仿宋"/>
        <charset val="134"/>
      </rPr>
      <t>11</t>
    </r>
    <r>
      <rPr>
        <sz val="10"/>
        <rFont val="仿宋"/>
        <charset val="134"/>
      </rPr>
      <t>.19.5</t>
    </r>
  </si>
  <si>
    <t>线缆开挖，原有线缆更换调试，接入现有管理所院区摄像机</t>
  </si>
  <si>
    <t>1.11.20</t>
  </si>
  <si>
    <t>孔台孜铁塔</t>
  </si>
  <si>
    <t>补充铁塔摄像机：
1、租用专线链路10m1年及双光谱云台中载摄像机，由建设单位提供；
2、设备箱：室外防水型不锈钢箱体，尺寸500*600*350，壁厚2mm，柜内含220V SPD1个、空开2个（2P 16A）
3、交换机：工业级，不低于4电口，支持路由管理；
4、安装（安装位置为孔台孜现有铁塔，安装位置由建设单位指定）</t>
  </si>
  <si>
    <r>
      <rPr>
        <sz val="10"/>
        <rFont val="仿宋"/>
        <charset val="134"/>
      </rPr>
      <t>1.</t>
    </r>
    <r>
      <rPr>
        <sz val="10"/>
        <rFont val="仿宋"/>
        <charset val="134"/>
      </rPr>
      <t>11</t>
    </r>
    <r>
      <rPr>
        <sz val="10"/>
        <rFont val="仿宋"/>
        <charset val="134"/>
      </rPr>
      <t>.21</t>
    </r>
  </si>
  <si>
    <t>鲁口孜</t>
  </si>
  <si>
    <t>更换二大队-鲁口重点视频之间光电复合缆（约900米），光电复合缆由建设单位提供。</t>
  </si>
  <si>
    <r>
      <rPr>
        <sz val="10"/>
        <rFont val="仿宋"/>
        <charset val="134"/>
      </rPr>
      <t>1.</t>
    </r>
    <r>
      <rPr>
        <sz val="10"/>
        <rFont val="仿宋"/>
        <charset val="134"/>
      </rPr>
      <t>11</t>
    </r>
    <r>
      <rPr>
        <sz val="10"/>
        <rFont val="仿宋"/>
        <charset val="134"/>
      </rPr>
      <t>.22</t>
    </r>
  </si>
  <si>
    <t>蚌埠闸</t>
  </si>
  <si>
    <t>恢复下游水位计共享采集</t>
  </si>
  <si>
    <t>备品备件</t>
  </si>
  <si>
    <r>
      <rPr>
        <sz val="10"/>
        <rFont val="仿宋"/>
        <charset val="134"/>
      </rPr>
      <t>1.</t>
    </r>
    <r>
      <rPr>
        <sz val="10"/>
        <rFont val="仿宋"/>
        <charset val="134"/>
      </rPr>
      <t>12</t>
    </r>
    <r>
      <rPr>
        <sz val="10"/>
        <rFont val="仿宋"/>
        <charset val="134"/>
      </rPr>
      <t>.1</t>
    </r>
  </si>
  <si>
    <t>浪涌保护器</t>
  </si>
  <si>
    <t>三相电源进线SPD</t>
  </si>
  <si>
    <r>
      <rPr>
        <sz val="10"/>
        <rFont val="仿宋"/>
        <charset val="134"/>
      </rPr>
      <t>1.</t>
    </r>
    <r>
      <rPr>
        <sz val="10"/>
        <rFont val="仿宋"/>
        <charset val="134"/>
      </rPr>
      <t>12</t>
    </r>
    <r>
      <rPr>
        <sz val="10"/>
        <rFont val="仿宋"/>
        <charset val="134"/>
      </rPr>
      <t>.2</t>
    </r>
  </si>
  <si>
    <t>AC220V电源SPD</t>
  </si>
  <si>
    <r>
      <rPr>
        <sz val="10"/>
        <rFont val="仿宋"/>
        <charset val="134"/>
      </rPr>
      <t>1.</t>
    </r>
    <r>
      <rPr>
        <sz val="10"/>
        <rFont val="仿宋"/>
        <charset val="134"/>
      </rPr>
      <t>12</t>
    </r>
    <r>
      <rPr>
        <sz val="10"/>
        <rFont val="仿宋"/>
        <charset val="134"/>
      </rPr>
      <t>.3</t>
    </r>
  </si>
  <si>
    <t>DC24V电源SPD</t>
  </si>
  <si>
    <r>
      <rPr>
        <sz val="10"/>
        <rFont val="仿宋"/>
        <charset val="134"/>
      </rPr>
      <t>1.</t>
    </r>
    <r>
      <rPr>
        <sz val="10"/>
        <rFont val="仿宋"/>
        <charset val="134"/>
      </rPr>
      <t>12</t>
    </r>
    <r>
      <rPr>
        <sz val="10"/>
        <rFont val="仿宋"/>
        <charset val="134"/>
      </rPr>
      <t>.4</t>
    </r>
  </si>
  <si>
    <t>保险丝</t>
  </si>
  <si>
    <t>16A</t>
  </si>
  <si>
    <r>
      <rPr>
        <sz val="10"/>
        <rFont val="仿宋"/>
        <charset val="134"/>
      </rPr>
      <t>1.</t>
    </r>
    <r>
      <rPr>
        <sz val="10"/>
        <rFont val="仿宋"/>
        <charset val="134"/>
      </rPr>
      <t>12</t>
    </r>
    <r>
      <rPr>
        <sz val="10"/>
        <rFont val="仿宋"/>
        <charset val="134"/>
      </rPr>
      <t>.5</t>
    </r>
  </si>
  <si>
    <t>有线键盘</t>
  </si>
  <si>
    <r>
      <rPr>
        <sz val="10"/>
        <rFont val="仿宋"/>
        <charset val="134"/>
      </rPr>
      <t>1.</t>
    </r>
    <r>
      <rPr>
        <sz val="10"/>
        <rFont val="仿宋"/>
        <charset val="134"/>
      </rPr>
      <t>12</t>
    </r>
    <r>
      <rPr>
        <sz val="10"/>
        <rFont val="仿宋"/>
        <charset val="134"/>
      </rPr>
      <t>.6</t>
    </r>
  </si>
  <si>
    <t>有线鼠标</t>
  </si>
  <si>
    <t>配套鼠标垫长宽厚300mm*250mm*3mm</t>
  </si>
  <si>
    <r>
      <rPr>
        <sz val="10"/>
        <rFont val="仿宋"/>
        <charset val="134"/>
      </rPr>
      <t>1.</t>
    </r>
    <r>
      <rPr>
        <sz val="10"/>
        <rFont val="仿宋"/>
        <charset val="134"/>
      </rPr>
      <t>12</t>
    </r>
    <r>
      <rPr>
        <sz val="10"/>
        <rFont val="仿宋"/>
        <charset val="134"/>
      </rPr>
      <t>.7</t>
    </r>
  </si>
  <si>
    <t>无线鼠标</t>
  </si>
  <si>
    <t>配套鼠标垫长宽厚450mm*350mm*5mm</t>
  </si>
  <si>
    <r>
      <rPr>
        <sz val="10"/>
        <rFont val="仿宋"/>
        <charset val="134"/>
      </rPr>
      <t>1.</t>
    </r>
    <r>
      <rPr>
        <sz val="10"/>
        <rFont val="仿宋"/>
        <charset val="134"/>
      </rPr>
      <t>12</t>
    </r>
    <r>
      <rPr>
        <sz val="10"/>
        <rFont val="仿宋"/>
        <charset val="134"/>
      </rPr>
      <t>.8</t>
    </r>
  </si>
  <si>
    <t>USB无线网卡</t>
  </si>
  <si>
    <t>适配国产电脑</t>
  </si>
  <si>
    <r>
      <rPr>
        <sz val="10"/>
        <rFont val="仿宋"/>
        <charset val="134"/>
      </rPr>
      <t>1.</t>
    </r>
    <r>
      <rPr>
        <sz val="10"/>
        <rFont val="仿宋"/>
        <charset val="134"/>
      </rPr>
      <t>12</t>
    </r>
    <r>
      <rPr>
        <sz val="10"/>
        <rFont val="仿宋"/>
        <charset val="134"/>
      </rPr>
      <t>.9</t>
    </r>
  </si>
  <si>
    <t>无线ap</t>
  </si>
  <si>
    <t>配合原有AC控制器（H3C EWP-WX2560X-LI）使用
Wi-Fi6千兆双频吸顶AP，双频四流3000m，实用频段 2.4和5GHz，带机量81-100终端，适用面积151-200平方，供电方式 POE供电</t>
  </si>
  <si>
    <r>
      <rPr>
        <sz val="10"/>
        <rFont val="仿宋"/>
        <charset val="134"/>
      </rPr>
      <t>1.</t>
    </r>
    <r>
      <rPr>
        <sz val="10"/>
        <rFont val="仿宋"/>
        <charset val="134"/>
      </rPr>
      <t>12</t>
    </r>
    <r>
      <rPr>
        <sz val="10"/>
        <rFont val="仿宋"/>
        <charset val="134"/>
      </rPr>
      <t>.10</t>
    </r>
  </si>
  <si>
    <t>视频防雷模块</t>
  </si>
  <si>
    <t>网络二合一防雷模块</t>
  </si>
  <si>
    <r>
      <rPr>
        <sz val="10"/>
        <rFont val="仿宋"/>
        <charset val="134"/>
      </rPr>
      <t>1.</t>
    </r>
    <r>
      <rPr>
        <sz val="10"/>
        <rFont val="仿宋"/>
        <charset val="134"/>
      </rPr>
      <t>12</t>
    </r>
    <r>
      <rPr>
        <sz val="10"/>
        <rFont val="仿宋"/>
        <charset val="134"/>
      </rPr>
      <t>.11</t>
    </r>
  </si>
  <si>
    <t>模拟量防雷模块</t>
  </si>
  <si>
    <t>4-20MA</t>
  </si>
  <si>
    <r>
      <rPr>
        <sz val="10"/>
        <rFont val="仿宋"/>
        <charset val="134"/>
      </rPr>
      <t>1.</t>
    </r>
    <r>
      <rPr>
        <sz val="10"/>
        <rFont val="仿宋"/>
        <charset val="134"/>
      </rPr>
      <t>12</t>
    </r>
    <r>
      <rPr>
        <sz val="10"/>
        <rFont val="仿宋"/>
        <charset val="134"/>
      </rPr>
      <t>.12</t>
    </r>
  </si>
  <si>
    <r>
      <rPr>
        <sz val="10"/>
        <rFont val="仿宋"/>
        <charset val="134"/>
      </rPr>
      <t>1.不低于400万像素；2.支持区域入侵侦测，越界侦测，进入区域侦测和离开区域侦测等智能侦测；3.采用高效补光阵列，红外补光；4.不低于23倍光学变倍，16倍数字变倍；5.支持sim卡接入；</t>
    </r>
    <r>
      <rPr>
        <b/>
        <sz val="10"/>
        <rFont val="仿宋"/>
        <charset val="134"/>
      </rPr>
      <t>6.含256G存储卡；</t>
    </r>
  </si>
  <si>
    <r>
      <rPr>
        <sz val="10"/>
        <rFont val="仿宋"/>
        <charset val="134"/>
      </rPr>
      <t>1.</t>
    </r>
    <r>
      <rPr>
        <sz val="10"/>
        <rFont val="仿宋"/>
        <charset val="134"/>
      </rPr>
      <t>12</t>
    </r>
    <r>
      <rPr>
        <sz val="10"/>
        <rFont val="仿宋"/>
        <charset val="134"/>
      </rPr>
      <t>.13</t>
    </r>
  </si>
  <si>
    <t>视频汇聚交换机</t>
  </si>
  <si>
    <t>1、不小于24个10/100/1000BASE-T以太网端口,4个千兆SFP；
2、交换容量大于等于672Gbps/6.72Tbps，包转发率大于等于126Mpps；
3、支持 IPv4、IPv6 静态路由、RIP、RIPng、OSPF 等三层路由和组播功能。
4、尺寸：442宽*220深*43.6高（mm），适合安装在现有LCU柜中。</t>
  </si>
  <si>
    <r>
      <rPr>
        <sz val="10"/>
        <rFont val="仿宋"/>
        <charset val="134"/>
      </rPr>
      <t>1.</t>
    </r>
    <r>
      <rPr>
        <sz val="10"/>
        <rFont val="仿宋"/>
        <charset val="134"/>
      </rPr>
      <t>12</t>
    </r>
    <r>
      <rPr>
        <sz val="10"/>
        <rFont val="仿宋"/>
        <charset val="134"/>
      </rPr>
      <t>.14</t>
    </r>
  </si>
  <si>
    <t>LED背板电源</t>
  </si>
  <si>
    <r>
      <rPr>
        <sz val="10"/>
        <rFont val="仿宋"/>
        <charset val="134"/>
      </rPr>
      <t>1.输入AC 100</t>
    </r>
    <r>
      <rPr>
        <sz val="10"/>
        <rFont val="Times New Roman"/>
        <charset val="134"/>
      </rPr>
      <t>‑</t>
    </r>
    <r>
      <rPr>
        <sz val="10"/>
        <rFont val="仿宋"/>
        <charset val="134"/>
      </rPr>
      <t>240V，50</t>
    </r>
    <r>
      <rPr>
        <sz val="10"/>
        <rFont val="Times New Roman"/>
        <charset val="134"/>
      </rPr>
      <t>‑</t>
    </r>
    <r>
      <rPr>
        <sz val="10"/>
        <rFont val="仿宋"/>
        <charset val="134"/>
      </rPr>
      <t>60Hz，2.5A；最大输出4.5V</t>
    </r>
    <r>
      <rPr>
        <sz val="10"/>
        <rFont val="Times New Roman"/>
        <charset val="134"/>
      </rPr>
      <t>‑</t>
    </r>
    <r>
      <rPr>
        <sz val="10"/>
        <rFont val="仿宋"/>
        <charset val="134"/>
      </rPr>
      <t>5V，40A；额定 200W；
2.功率因数≥0.9，效率约 90</t>
    </r>
    <r>
      <rPr>
        <sz val="10"/>
        <rFont val="Times New Roman"/>
        <charset val="134"/>
      </rPr>
      <t>‑</t>
    </r>
    <r>
      <rPr>
        <sz val="10"/>
        <rFont val="仿宋"/>
        <charset val="134"/>
      </rPr>
      <t>92%；
3.过压、过流、短路、过温保护，自恢复，自然风冷（无风扇）；
4.工作温度</t>
    </r>
    <r>
      <rPr>
        <sz val="10"/>
        <rFont val="Times New Roman"/>
        <charset val="134"/>
      </rPr>
      <t>‑</t>
    </r>
    <r>
      <rPr>
        <sz val="10"/>
        <rFont val="仿宋"/>
        <charset val="134"/>
      </rPr>
      <t>20℃～+60℃，室内使用
5.匹配省局一楼报告厅现有LED屏</t>
    </r>
  </si>
  <si>
    <t>小计</t>
  </si>
  <si>
    <t>安全生产费用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</si>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</sst>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.0_ "/>
  </numFmts>
  <fonts count="33">
    <font>
      <sz val="11"/>
      <color theme="1"/>
      <name val="宋体"/>
      <charset val="134"/>
      <scheme val="minor"/>
    </font>
    <font>
      <sz val="11"/>
      <color theme="1"/>
      <name val="仿宋"/>
      <charset val="134"/>
    </font>
    <font>
      <sz val="11"/>
      <name val="仿宋"/>
      <charset val="134"/>
    </font>
    <font>
      <b/>
      <sz val="16"/>
      <name val="仿宋"/>
      <charset val="134"/>
    </font>
    <font>
      <b/>
      <sz val="10"/>
      <name val="仿宋"/>
      <charset val="134"/>
    </font>
    <font>
      <b/>
      <sz val="11"/>
      <name val="仿宋"/>
      <charset val="134"/>
    </font>
    <font>
      <b/>
      <sz val="11"/>
      <color theme="1"/>
      <name val="仿宋"/>
      <charset val="134"/>
    </font>
    <font>
      <b/>
      <sz val="10"/>
      <color theme="1"/>
      <name val="仿宋"/>
      <charset val="134"/>
    </font>
    <font>
      <sz val="10"/>
      <name val="仿宋"/>
      <charset val="134"/>
    </font>
    <font>
      <sz val="10"/>
      <color theme="1"/>
      <name val="仿宋"/>
      <charset val="134"/>
    </font>
    <font>
      <b/>
      <sz val="10"/>
      <color rgb="FF000000"/>
      <name val="Microsoft YaHei"/>
      <charset val="134"/>
    </font>
    <font>
      <sz val="10"/>
      <color rgb="FF000000"/>
      <name val="Microsoft YaHe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theme="1"/>
      <name val="Times New Roman"/>
      <charset val="134"/>
    </font>
    <font>
      <sz val="10"/>
      <name val="Times New Roman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3" borderId="9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4" borderId="12" applyNumberFormat="0" applyAlignment="0" applyProtection="0">
      <alignment vertical="center"/>
    </xf>
    <xf numFmtId="0" fontId="21" fillId="5" borderId="13" applyNumberFormat="0" applyAlignment="0" applyProtection="0">
      <alignment vertical="center"/>
    </xf>
    <xf numFmtId="0" fontId="22" fillId="5" borderId="12" applyNumberFormat="0" applyAlignment="0" applyProtection="0">
      <alignment vertical="center"/>
    </xf>
    <xf numFmtId="0" fontId="23" fillId="6" borderId="14" applyNumberFormat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</cellStyleXfs>
  <cellXfs count="97">
    <xf numFmtId="0" fontId="0" fillId="0" borderId="0" xfId="0" applyAlignment="1">
      <alignment vertical="center"/>
    </xf>
    <xf numFmtId="0" fontId="1" fillId="0" borderId="0" xfId="0" applyFont="1" applyFill="1" applyAlignment="1">
      <alignment vertical="center"/>
    </xf>
    <xf numFmtId="0" fontId="0" fillId="0" borderId="0" xfId="0" applyFont="1" applyFill="1" applyAlignment="1">
      <alignment vertical="center"/>
    </xf>
    <xf numFmtId="0" fontId="0" fillId="2" borderId="0" xfId="0" applyFill="1" applyAlignment="1">
      <alignment vertical="center"/>
    </xf>
    <xf numFmtId="0" fontId="0" fillId="0" borderId="0" xfId="0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left" vertical="center" wrapText="1"/>
    </xf>
    <xf numFmtId="0" fontId="2" fillId="0" borderId="0" xfId="0" applyFont="1" applyFill="1" applyAlignment="1">
      <alignment vertical="center" wrapText="1"/>
    </xf>
    <xf numFmtId="176" fontId="2" fillId="0" borderId="0" xfId="0" applyNumberFormat="1" applyFont="1" applyFill="1" applyAlignment="1">
      <alignment horizontal="center" vertical="center"/>
    </xf>
    <xf numFmtId="0" fontId="2" fillId="0" borderId="0" xfId="0" applyFont="1" applyFill="1">
      <alignment vertical="center"/>
    </xf>
    <xf numFmtId="0" fontId="1" fillId="0" borderId="0" xfId="0" applyFont="1" applyAlignment="1">
      <alignment vertical="center"/>
    </xf>
    <xf numFmtId="0" fontId="3" fillId="0" borderId="0" xfId="0" applyFont="1" applyFill="1" applyAlignment="1">
      <alignment horizontal="center" vertical="center" wrapText="1"/>
    </xf>
    <xf numFmtId="176" fontId="3" fillId="0" borderId="0" xfId="0" applyNumberFormat="1" applyFont="1" applyFill="1" applyAlignment="1">
      <alignment horizontal="center" vertical="center" wrapText="1"/>
    </xf>
    <xf numFmtId="0" fontId="4" fillId="0" borderId="0" xfId="0" applyFont="1" applyFill="1" applyAlignment="1">
      <alignment horizontal="left" vertical="center" wrapText="1"/>
    </xf>
    <xf numFmtId="0" fontId="4" fillId="0" borderId="0" xfId="0" applyFont="1" applyFill="1" applyAlignment="1">
      <alignment horizontal="center" vertical="center" wrapText="1"/>
    </xf>
    <xf numFmtId="176" fontId="4" fillId="0" borderId="0" xfId="0" applyNumberFormat="1" applyFont="1" applyFill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center" vertical="center"/>
    </xf>
    <xf numFmtId="176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>
      <alignment vertical="center"/>
    </xf>
    <xf numFmtId="0" fontId="4" fillId="0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center" vertical="center"/>
    </xf>
    <xf numFmtId="176" fontId="8" fillId="0" borderId="1" xfId="0" applyNumberFormat="1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2" fillId="0" borderId="0" xfId="0" applyFont="1" applyFill="1" applyBorder="1">
      <alignment vertical="center"/>
    </xf>
    <xf numFmtId="0" fontId="1" fillId="0" borderId="1" xfId="0" applyFont="1" applyFill="1" applyBorder="1" applyAlignment="1">
      <alignment vertical="center" wrapText="1"/>
    </xf>
    <xf numFmtId="0" fontId="8" fillId="0" borderId="1" xfId="0" applyFont="1" applyFill="1" applyBorder="1" applyAlignment="1">
      <alignment vertical="center" wrapText="1"/>
    </xf>
    <xf numFmtId="0" fontId="8" fillId="0" borderId="1" xfId="0" applyFont="1" applyFill="1" applyBorder="1" applyAlignment="1">
      <alignment horizontal="center" vertical="center" wrapText="1"/>
    </xf>
    <xf numFmtId="176" fontId="8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vertical="center" wrapText="1"/>
    </xf>
    <xf numFmtId="0" fontId="8" fillId="0" borderId="3" xfId="0" applyFont="1" applyFill="1" applyBorder="1" applyAlignment="1">
      <alignment horizontal="center" vertical="center"/>
    </xf>
    <xf numFmtId="0" fontId="9" fillId="0" borderId="3" xfId="0" applyFont="1" applyFill="1" applyBorder="1" applyAlignment="1">
      <alignment horizontal="left" vertical="center" wrapText="1"/>
    </xf>
    <xf numFmtId="0" fontId="8" fillId="0" borderId="4" xfId="0" applyFont="1" applyFill="1" applyBorder="1" applyAlignment="1">
      <alignment horizontal="center" vertical="center"/>
    </xf>
    <xf numFmtId="0" fontId="9" fillId="0" borderId="4" xfId="0" applyFont="1" applyFill="1" applyBorder="1" applyAlignment="1">
      <alignment horizontal="left" vertical="center" wrapText="1"/>
    </xf>
    <xf numFmtId="0" fontId="8" fillId="0" borderId="3" xfId="0" applyFont="1" applyFill="1" applyBorder="1" applyAlignment="1">
      <alignment horizontal="left" vertical="center" wrapText="1"/>
    </xf>
    <xf numFmtId="0" fontId="8" fillId="0" borderId="3" xfId="0" applyFont="1" applyFill="1" applyBorder="1" applyAlignment="1">
      <alignment horizontal="center" vertical="center" wrapText="1"/>
    </xf>
    <xf numFmtId="176" fontId="8" fillId="0" borderId="3" xfId="0" applyNumberFormat="1" applyFont="1" applyFill="1" applyBorder="1" applyAlignment="1">
      <alignment horizontal="center" vertical="center" wrapText="1"/>
    </xf>
    <xf numFmtId="0" fontId="2" fillId="0" borderId="3" xfId="0" applyFont="1" applyFill="1" applyBorder="1">
      <alignment vertical="center"/>
    </xf>
    <xf numFmtId="0" fontId="4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left" vertical="center" wrapText="1"/>
    </xf>
    <xf numFmtId="0" fontId="9" fillId="2" borderId="1" xfId="0" applyFont="1" applyFill="1" applyBorder="1" applyAlignment="1">
      <alignment vertical="center" wrapText="1"/>
    </xf>
    <xf numFmtId="0" fontId="8" fillId="2" borderId="1" xfId="0" applyFont="1" applyFill="1" applyBorder="1" applyAlignment="1">
      <alignment horizontal="center" vertical="center" wrapText="1"/>
    </xf>
    <xf numFmtId="176" fontId="8" fillId="2" borderId="1" xfId="0" applyNumberFormat="1" applyFont="1" applyFill="1" applyBorder="1" applyAlignment="1">
      <alignment horizontal="center" vertical="center" wrapText="1"/>
    </xf>
    <xf numFmtId="176" fontId="8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>
      <alignment vertical="center"/>
    </xf>
    <xf numFmtId="0" fontId="8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8" fillId="0" borderId="1" xfId="0" applyFont="1" applyFill="1" applyBorder="1">
      <alignment vertical="center"/>
    </xf>
    <xf numFmtId="0" fontId="7" fillId="0" borderId="1" xfId="0" applyFont="1" applyFill="1" applyBorder="1" applyAlignment="1">
      <alignment vertical="center" wrapText="1"/>
    </xf>
    <xf numFmtId="0" fontId="9" fillId="0" borderId="1" xfId="0" applyFont="1" applyFill="1" applyBorder="1" applyAlignment="1">
      <alignment horizontal="center" vertical="center" wrapText="1"/>
    </xf>
    <xf numFmtId="176" fontId="9" fillId="0" borderId="1" xfId="0" applyNumberFormat="1" applyFont="1" applyFill="1" applyBorder="1" applyAlignment="1">
      <alignment horizontal="center" vertical="center" wrapText="1"/>
    </xf>
    <xf numFmtId="176" fontId="9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>
      <alignment vertical="center"/>
    </xf>
    <xf numFmtId="0" fontId="9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176" fontId="9" fillId="0" borderId="3" xfId="0" applyNumberFormat="1" applyFont="1" applyFill="1" applyBorder="1" applyAlignment="1">
      <alignment horizontal="center" vertical="center" wrapText="1"/>
    </xf>
    <xf numFmtId="176" fontId="9" fillId="0" borderId="3" xfId="0" applyNumberFormat="1" applyFont="1" applyFill="1" applyBorder="1" applyAlignment="1">
      <alignment horizontal="center" vertical="center"/>
    </xf>
    <xf numFmtId="0" fontId="9" fillId="0" borderId="5" xfId="0" applyFont="1" applyFill="1" applyBorder="1" applyAlignment="1">
      <alignment horizontal="center" vertical="center" wrapText="1"/>
    </xf>
    <xf numFmtId="176" fontId="9" fillId="0" borderId="5" xfId="0" applyNumberFormat="1" applyFont="1" applyFill="1" applyBorder="1" applyAlignment="1">
      <alignment horizontal="center" vertical="center"/>
    </xf>
    <xf numFmtId="0" fontId="8" fillId="0" borderId="5" xfId="0" applyFont="1" applyFill="1" applyBorder="1" applyAlignment="1">
      <alignment horizontal="center" vertical="center" wrapText="1"/>
    </xf>
    <xf numFmtId="176" fontId="8" fillId="0" borderId="5" xfId="0" applyNumberFormat="1" applyFont="1" applyFill="1" applyBorder="1" applyAlignment="1">
      <alignment horizontal="center" vertical="center"/>
    </xf>
    <xf numFmtId="0" fontId="8" fillId="0" borderId="5" xfId="0" applyFont="1" applyFill="1" applyBorder="1" applyAlignment="1">
      <alignment horizontal="left" vertical="center" wrapText="1"/>
    </xf>
    <xf numFmtId="0" fontId="4" fillId="0" borderId="6" xfId="0" applyFont="1" applyFill="1" applyBorder="1" applyAlignment="1">
      <alignment horizontal="left" vertical="center" wrapText="1"/>
    </xf>
    <xf numFmtId="0" fontId="8" fillId="0" borderId="6" xfId="0" applyFont="1" applyFill="1" applyBorder="1" applyAlignment="1">
      <alignment vertical="center" wrapText="1"/>
    </xf>
    <xf numFmtId="0" fontId="8" fillId="0" borderId="6" xfId="0" applyFont="1" applyFill="1" applyBorder="1" applyAlignment="1">
      <alignment horizontal="center" vertical="center" wrapText="1"/>
    </xf>
    <xf numFmtId="176" fontId="8" fillId="0" borderId="6" xfId="0" applyNumberFormat="1" applyFont="1" applyFill="1" applyBorder="1" applyAlignment="1">
      <alignment horizontal="center" vertical="center" wrapText="1"/>
    </xf>
    <xf numFmtId="176" fontId="8" fillId="0" borderId="6" xfId="0" applyNumberFormat="1" applyFont="1" applyFill="1" applyBorder="1" applyAlignment="1">
      <alignment horizontal="center" vertical="center"/>
    </xf>
    <xf numFmtId="0" fontId="8" fillId="0" borderId="7" xfId="0" applyFont="1" applyFill="1" applyBorder="1" applyAlignment="1">
      <alignment vertical="center" wrapText="1"/>
    </xf>
    <xf numFmtId="176" fontId="8" fillId="0" borderId="3" xfId="0" applyNumberFormat="1" applyFont="1" applyFill="1" applyBorder="1" applyAlignment="1">
      <alignment horizontal="center" vertical="center"/>
    </xf>
    <xf numFmtId="177" fontId="4" fillId="0" borderId="1" xfId="0" applyNumberFormat="1" applyFont="1" applyFill="1" applyBorder="1" applyAlignment="1">
      <alignment horizontal="center" vertical="center"/>
    </xf>
    <xf numFmtId="176" fontId="4" fillId="2" borderId="1" xfId="0" applyNumberFormat="1" applyFont="1" applyFill="1" applyBorder="1" applyAlignment="1">
      <alignment horizontal="center" vertical="center"/>
    </xf>
    <xf numFmtId="0" fontId="8" fillId="2" borderId="1" xfId="0" applyFont="1" applyFill="1" applyBorder="1" applyAlignment="1">
      <alignment vertical="center" wrapText="1"/>
    </xf>
    <xf numFmtId="0" fontId="8" fillId="2" borderId="1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11" fillId="2" borderId="8" xfId="0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vertical="center"/>
    </xf>
    <xf numFmtId="0" fontId="2" fillId="0" borderId="3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vertical="center" wrapText="1"/>
    </xf>
    <xf numFmtId="0" fontId="8" fillId="0" borderId="2" xfId="0" applyFont="1" applyFill="1" applyBorder="1" applyAlignment="1">
      <alignment horizontal="left" vertical="center" wrapText="1"/>
    </xf>
    <xf numFmtId="0" fontId="5" fillId="0" borderId="1" xfId="0" applyFont="1" applyFill="1" applyBorder="1">
      <alignment vertical="center"/>
    </xf>
    <xf numFmtId="0" fontId="4" fillId="0" borderId="1" xfId="0" applyFont="1" applyFill="1" applyBorder="1" applyAlignment="1">
      <alignment vertical="center" wrapText="1"/>
    </xf>
    <xf numFmtId="176" fontId="4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05"/>
  <sheetViews>
    <sheetView tabSelected="1" zoomScale="145" zoomScaleNormal="145" workbookViewId="0">
      <selection activeCell="A1" sqref="A1:H1"/>
    </sheetView>
  </sheetViews>
  <sheetFormatPr defaultColWidth="9" defaultRowHeight="13.5"/>
  <cols>
    <col min="1" max="1" width="8.875" style="5" customWidth="1"/>
    <col min="2" max="2" width="23.75" style="6" customWidth="1"/>
    <col min="3" max="3" width="44.125" style="7" customWidth="1"/>
    <col min="4" max="5" width="5.125" style="5" customWidth="1"/>
    <col min="6" max="6" width="10.875" style="8" customWidth="1"/>
    <col min="7" max="7" width="14.875" style="8" customWidth="1"/>
    <col min="8" max="8" width="20.375" style="9" customWidth="1"/>
    <col min="9" max="9" width="9.375" style="10" customWidth="1"/>
    <col min="10" max="10" width="31.5" style="10" customWidth="1"/>
    <col min="11" max="16384" width="9" style="10"/>
  </cols>
  <sheetData>
    <row r="1" ht="20.25" spans="1:10">
      <c r="A1" s="11" t="s">
        <v>0</v>
      </c>
      <c r="B1" s="11"/>
      <c r="C1" s="11"/>
      <c r="D1" s="11"/>
      <c r="E1" s="11"/>
      <c r="F1" s="11"/>
      <c r="G1" s="12"/>
      <c r="H1" s="11"/>
    </row>
    <row r="2" spans="1:10">
      <c r="A2" s="13" t="s">
        <v>1</v>
      </c>
      <c r="B2" s="13"/>
      <c r="C2" s="13"/>
      <c r="D2" s="13"/>
      <c r="E2" s="13"/>
      <c r="F2" s="14"/>
      <c r="G2" s="15"/>
      <c r="H2" s="13"/>
    </row>
    <row r="3" spans="1:10">
      <c r="A3" s="16" t="s">
        <v>2</v>
      </c>
      <c r="B3" s="17" t="s">
        <v>3</v>
      </c>
      <c r="C3" s="17" t="s">
        <v>4</v>
      </c>
      <c r="D3" s="16" t="s">
        <v>5</v>
      </c>
      <c r="E3" s="16" t="s">
        <v>6</v>
      </c>
      <c r="F3" s="18" t="s">
        <v>7</v>
      </c>
      <c r="G3" s="18" t="s">
        <v>8</v>
      </c>
      <c r="H3" s="18" t="s">
        <v>9</v>
      </c>
      <c r="I3" s="19"/>
    </row>
    <row r="4" spans="1:10">
      <c r="A4" s="20">
        <v>1</v>
      </c>
      <c r="B4" s="21" t="s">
        <v>10</v>
      </c>
      <c r="C4" s="22"/>
      <c r="D4" s="23"/>
      <c r="E4" s="23"/>
      <c r="F4" s="24"/>
      <c r="G4" s="24"/>
      <c r="H4" s="25"/>
      <c r="I4" s="19"/>
    </row>
    <row r="5" spans="1:10">
      <c r="A5" s="20">
        <v>1.1</v>
      </c>
      <c r="B5" s="26" t="s">
        <v>11</v>
      </c>
      <c r="C5" s="22"/>
      <c r="D5" s="23"/>
      <c r="E5" s="23"/>
      <c r="F5" s="24"/>
      <c r="G5" s="24"/>
      <c r="H5" s="25"/>
      <c r="I5" s="19"/>
    </row>
    <row r="6" spans="1:10">
      <c r="A6" s="20" t="s">
        <v>12</v>
      </c>
      <c r="B6" s="26" t="s">
        <v>13</v>
      </c>
      <c r="C6" s="27" t="s">
        <v>14</v>
      </c>
      <c r="D6" s="28"/>
      <c r="E6" s="28"/>
      <c r="F6" s="29"/>
      <c r="G6" s="29"/>
      <c r="H6" s="25"/>
      <c r="I6" s="19"/>
    </row>
    <row r="7" ht="48" spans="1:10">
      <c r="A7" s="28" t="s">
        <v>15</v>
      </c>
      <c r="B7" s="30" t="s">
        <v>16</v>
      </c>
      <c r="C7" s="31" t="s">
        <v>17</v>
      </c>
      <c r="D7" s="28" t="s">
        <v>18</v>
      </c>
      <c r="E7" s="28">
        <v>1</v>
      </c>
      <c r="F7" s="29">
        <v>3378.74</v>
      </c>
      <c r="G7" s="29">
        <f t="shared" ref="G7:G13" si="0">F7*E7</f>
        <v>3378.74</v>
      </c>
      <c r="H7" s="25"/>
      <c r="I7" s="19"/>
    </row>
    <row r="8" ht="48" spans="1:10">
      <c r="A8" s="28" t="s">
        <v>19</v>
      </c>
      <c r="B8" s="31" t="s">
        <v>20</v>
      </c>
      <c r="C8" s="31" t="s">
        <v>21</v>
      </c>
      <c r="D8" s="28" t="s">
        <v>22</v>
      </c>
      <c r="E8" s="28">
        <v>1</v>
      </c>
      <c r="F8" s="29">
        <v>3200</v>
      </c>
      <c r="G8" s="29">
        <f t="shared" si="0"/>
        <v>3200</v>
      </c>
      <c r="H8" s="25"/>
      <c r="I8" s="19"/>
    </row>
    <row r="9" ht="48" spans="1:10">
      <c r="A9" s="28" t="s">
        <v>23</v>
      </c>
      <c r="B9" s="31" t="s">
        <v>24</v>
      </c>
      <c r="C9" s="31" t="s">
        <v>25</v>
      </c>
      <c r="D9" s="28" t="s">
        <v>26</v>
      </c>
      <c r="E9" s="28">
        <v>1</v>
      </c>
      <c r="F9" s="29">
        <v>2241.68</v>
      </c>
      <c r="G9" s="29">
        <f t="shared" si="0"/>
        <v>2241.68</v>
      </c>
      <c r="H9" s="25"/>
    </row>
    <row r="10" spans="1:10">
      <c r="A10" s="28" t="s">
        <v>27</v>
      </c>
      <c r="B10" s="31" t="s">
        <v>28</v>
      </c>
      <c r="C10" s="31" t="s">
        <v>29</v>
      </c>
      <c r="D10" s="28" t="s">
        <v>30</v>
      </c>
      <c r="E10" s="28">
        <v>90</v>
      </c>
      <c r="F10" s="29">
        <v>9.41</v>
      </c>
      <c r="G10" s="29">
        <f t="shared" si="0"/>
        <v>846.9</v>
      </c>
      <c r="H10" s="25"/>
      <c r="J10" s="32"/>
    </row>
    <row r="11" spans="1:10">
      <c r="A11" s="28" t="s">
        <v>31</v>
      </c>
      <c r="B11" s="31" t="s">
        <v>32</v>
      </c>
      <c r="C11" s="31" t="s">
        <v>33</v>
      </c>
      <c r="D11" s="28" t="s">
        <v>30</v>
      </c>
      <c r="E11" s="28">
        <v>90</v>
      </c>
      <c r="F11" s="29">
        <v>2.56</v>
      </c>
      <c r="G11" s="29">
        <f t="shared" si="0"/>
        <v>230.4</v>
      </c>
      <c r="H11" s="25"/>
      <c r="J11" s="32"/>
    </row>
    <row r="12" spans="1:10">
      <c r="A12" s="28" t="s">
        <v>34</v>
      </c>
      <c r="B12" s="31" t="s">
        <v>35</v>
      </c>
      <c r="C12" s="31" t="s">
        <v>36</v>
      </c>
      <c r="D12" s="28" t="s">
        <v>30</v>
      </c>
      <c r="E12" s="28">
        <v>30</v>
      </c>
      <c r="F12" s="29">
        <v>6.19</v>
      </c>
      <c r="G12" s="29">
        <f t="shared" si="0"/>
        <v>185.7</v>
      </c>
      <c r="H12" s="25"/>
      <c r="I12" s="19"/>
    </row>
    <row r="13" ht="24" spans="1:10">
      <c r="A13" s="28" t="s">
        <v>37</v>
      </c>
      <c r="B13" s="31" t="s">
        <v>38</v>
      </c>
      <c r="C13" s="31" t="s">
        <v>39</v>
      </c>
      <c r="D13" s="28" t="s">
        <v>26</v>
      </c>
      <c r="E13" s="28">
        <v>1</v>
      </c>
      <c r="F13" s="29">
        <f>2837.69-400</f>
        <v>2437.69</v>
      </c>
      <c r="G13" s="29">
        <f t="shared" si="0"/>
        <v>2437.69</v>
      </c>
      <c r="H13" s="25"/>
      <c r="I13" s="19"/>
    </row>
    <row r="14" spans="1:10">
      <c r="A14" s="20">
        <v>1.2</v>
      </c>
      <c r="B14" s="26" t="s">
        <v>40</v>
      </c>
      <c r="C14" s="22"/>
      <c r="D14" s="23"/>
      <c r="E14" s="23"/>
      <c r="F14" s="24"/>
      <c r="G14" s="29"/>
      <c r="H14" s="25"/>
    </row>
    <row r="15" customFormat="1" spans="1:10">
      <c r="A15" s="20" t="s">
        <v>41</v>
      </c>
      <c r="B15" s="26" t="s">
        <v>42</v>
      </c>
      <c r="C15" s="33" t="s">
        <v>43</v>
      </c>
      <c r="D15" s="23"/>
      <c r="E15" s="23"/>
      <c r="F15" s="24"/>
      <c r="G15" s="24"/>
      <c r="H15" s="25"/>
    </row>
    <row r="16" customFormat="1" ht="48" spans="1:10">
      <c r="A16" s="28" t="s">
        <v>44</v>
      </c>
      <c r="B16" s="30" t="s">
        <v>16</v>
      </c>
      <c r="C16" s="31" t="s">
        <v>17</v>
      </c>
      <c r="D16" s="28" t="s">
        <v>18</v>
      </c>
      <c r="E16" s="28">
        <v>1</v>
      </c>
      <c r="F16" s="29">
        <v>3378.74</v>
      </c>
      <c r="G16" s="29">
        <f t="shared" ref="G16:G23" si="1">F16*E16</f>
        <v>3378.74</v>
      </c>
      <c r="H16" s="25"/>
    </row>
    <row r="17" customFormat="1" ht="48" spans="1:8">
      <c r="A17" s="28" t="s">
        <v>45</v>
      </c>
      <c r="B17" s="31" t="s">
        <v>20</v>
      </c>
      <c r="C17" s="31" t="s">
        <v>21</v>
      </c>
      <c r="D17" s="28" t="s">
        <v>22</v>
      </c>
      <c r="E17" s="28">
        <v>1</v>
      </c>
      <c r="F17" s="29">
        <v>3200</v>
      </c>
      <c r="G17" s="29">
        <f t="shared" si="1"/>
        <v>3200</v>
      </c>
      <c r="H17" s="25"/>
    </row>
    <row r="18" customFormat="1" ht="48" spans="1:8">
      <c r="A18" s="28" t="s">
        <v>46</v>
      </c>
      <c r="B18" s="31" t="s">
        <v>24</v>
      </c>
      <c r="C18" s="31" t="s">
        <v>25</v>
      </c>
      <c r="D18" s="28" t="s">
        <v>26</v>
      </c>
      <c r="E18" s="28">
        <v>1</v>
      </c>
      <c r="F18" s="29">
        <v>2241.68</v>
      </c>
      <c r="G18" s="29">
        <f t="shared" si="1"/>
        <v>2241.68</v>
      </c>
      <c r="H18" s="25"/>
    </row>
    <row r="19" customFormat="1" ht="24" spans="1:8">
      <c r="A19" s="28" t="s">
        <v>47</v>
      </c>
      <c r="B19" s="31" t="s">
        <v>48</v>
      </c>
      <c r="C19" s="34" t="s">
        <v>49</v>
      </c>
      <c r="D19" s="28" t="s">
        <v>26</v>
      </c>
      <c r="E19" s="28">
        <v>1</v>
      </c>
      <c r="F19" s="29">
        <v>1500</v>
      </c>
      <c r="G19" s="29">
        <f t="shared" si="1"/>
        <v>1500</v>
      </c>
      <c r="H19" s="25"/>
    </row>
    <row r="20" customFormat="1" spans="1:8">
      <c r="A20" s="28" t="s">
        <v>50</v>
      </c>
      <c r="B20" s="31" t="s">
        <v>28</v>
      </c>
      <c r="C20" s="31" t="s">
        <v>29</v>
      </c>
      <c r="D20" s="28" t="s">
        <v>30</v>
      </c>
      <c r="E20" s="28">
        <v>150</v>
      </c>
      <c r="F20" s="29">
        <v>9.41</v>
      </c>
      <c r="G20" s="29">
        <f t="shared" si="1"/>
        <v>1411.5</v>
      </c>
      <c r="H20" s="25"/>
    </row>
    <row r="21" customFormat="1" spans="1:8">
      <c r="A21" s="28" t="s">
        <v>51</v>
      </c>
      <c r="B21" s="31" t="s">
        <v>52</v>
      </c>
      <c r="C21" s="31"/>
      <c r="D21" s="28" t="s">
        <v>30</v>
      </c>
      <c r="E21" s="28">
        <v>150</v>
      </c>
      <c r="F21" s="29">
        <v>5.01</v>
      </c>
      <c r="G21" s="29">
        <f t="shared" si="1"/>
        <v>751.5</v>
      </c>
      <c r="H21" s="25"/>
    </row>
    <row r="22" customFormat="1" spans="1:8">
      <c r="A22" s="28" t="s">
        <v>53</v>
      </c>
      <c r="B22" s="31" t="s">
        <v>35</v>
      </c>
      <c r="C22" s="31" t="s">
        <v>36</v>
      </c>
      <c r="D22" s="28" t="s">
        <v>30</v>
      </c>
      <c r="E22" s="28">
        <v>30</v>
      </c>
      <c r="F22" s="29">
        <v>6.19</v>
      </c>
      <c r="G22" s="29">
        <f t="shared" si="1"/>
        <v>185.7</v>
      </c>
      <c r="H22" s="25"/>
    </row>
    <row r="23" customFormat="1" ht="36" spans="1:8">
      <c r="A23" s="28" t="s">
        <v>54</v>
      </c>
      <c r="B23" s="31" t="s">
        <v>38</v>
      </c>
      <c r="C23" s="31" t="s">
        <v>55</v>
      </c>
      <c r="D23" s="28" t="s">
        <v>26</v>
      </c>
      <c r="E23" s="28">
        <v>1</v>
      </c>
      <c r="F23" s="29">
        <f>4828.45-400</f>
        <v>4428.45</v>
      </c>
      <c r="G23" s="29">
        <f t="shared" si="1"/>
        <v>4428.45</v>
      </c>
      <c r="H23" s="25"/>
    </row>
    <row r="24" s="1" customFormat="1" spans="1:8">
      <c r="A24" s="20" t="s">
        <v>56</v>
      </c>
      <c r="B24" s="26" t="s">
        <v>57</v>
      </c>
      <c r="C24" s="34" t="s">
        <v>58</v>
      </c>
      <c r="D24" s="28"/>
      <c r="E24" s="28"/>
      <c r="F24" s="29"/>
      <c r="G24" s="24"/>
      <c r="H24" s="25"/>
    </row>
    <row r="25" s="1" customFormat="1" spans="1:8">
      <c r="A25" s="28" t="s">
        <v>59</v>
      </c>
      <c r="B25" s="31" t="s">
        <v>60</v>
      </c>
      <c r="C25" s="31" t="s">
        <v>61</v>
      </c>
      <c r="D25" s="28" t="s">
        <v>30</v>
      </c>
      <c r="E25" s="28">
        <v>10</v>
      </c>
      <c r="F25" s="29">
        <v>17.04</v>
      </c>
      <c r="G25" s="29">
        <f t="shared" ref="G25:G30" si="2">F25*E25</f>
        <v>170.4</v>
      </c>
      <c r="H25" s="25"/>
    </row>
    <row r="26" s="1" customFormat="1" spans="1:8">
      <c r="A26" s="28" t="s">
        <v>62</v>
      </c>
      <c r="B26" s="31" t="s">
        <v>63</v>
      </c>
      <c r="C26" s="31" t="s">
        <v>64</v>
      </c>
      <c r="D26" s="28" t="s">
        <v>30</v>
      </c>
      <c r="E26" s="28">
        <v>35</v>
      </c>
      <c r="F26" s="29">
        <v>5.79</v>
      </c>
      <c r="G26" s="29">
        <f t="shared" si="2"/>
        <v>202.65</v>
      </c>
      <c r="H26" s="25"/>
    </row>
    <row r="27" s="1" customFormat="1" spans="1:8">
      <c r="A27" s="28" t="s">
        <v>65</v>
      </c>
      <c r="B27" s="31" t="s">
        <v>66</v>
      </c>
      <c r="C27" s="31" t="s">
        <v>67</v>
      </c>
      <c r="D27" s="28" t="s">
        <v>68</v>
      </c>
      <c r="E27" s="28">
        <v>1</v>
      </c>
      <c r="F27" s="29">
        <v>130</v>
      </c>
      <c r="G27" s="29">
        <f t="shared" si="2"/>
        <v>130</v>
      </c>
      <c r="H27" s="25"/>
    </row>
    <row r="28" s="1" customFormat="1" spans="1:8">
      <c r="A28" s="28" t="s">
        <v>69</v>
      </c>
      <c r="B28" s="31" t="s">
        <v>70</v>
      </c>
      <c r="C28" s="31" t="s">
        <v>71</v>
      </c>
      <c r="D28" s="28" t="s">
        <v>30</v>
      </c>
      <c r="E28" s="28">
        <v>30</v>
      </c>
      <c r="F28" s="29">
        <v>20</v>
      </c>
      <c r="G28" s="29">
        <f t="shared" si="2"/>
        <v>600</v>
      </c>
      <c r="H28" s="25"/>
    </row>
    <row r="29" s="1" customFormat="1" spans="1:8">
      <c r="A29" s="28" t="s">
        <v>72</v>
      </c>
      <c r="B29" s="31" t="s">
        <v>73</v>
      </c>
      <c r="C29" s="31" t="s">
        <v>74</v>
      </c>
      <c r="D29" s="28" t="s">
        <v>30</v>
      </c>
      <c r="E29" s="28">
        <v>30</v>
      </c>
      <c r="F29" s="29">
        <v>2.14</v>
      </c>
      <c r="G29" s="29">
        <f t="shared" si="2"/>
        <v>64.2</v>
      </c>
      <c r="H29" s="25"/>
    </row>
    <row r="30" s="1" customFormat="1" ht="72" spans="1:8">
      <c r="A30" s="28" t="s">
        <v>75</v>
      </c>
      <c r="B30" s="31" t="s">
        <v>76</v>
      </c>
      <c r="C30" s="31" t="s">
        <v>77</v>
      </c>
      <c r="D30" s="28" t="s">
        <v>26</v>
      </c>
      <c r="E30" s="28">
        <v>1</v>
      </c>
      <c r="F30" s="29">
        <v>1612.69</v>
      </c>
      <c r="G30" s="29">
        <f t="shared" si="2"/>
        <v>1612.69</v>
      </c>
      <c r="H30" s="25"/>
    </row>
    <row r="31" s="1" customFormat="1" spans="1:8">
      <c r="A31" s="20" t="s">
        <v>78</v>
      </c>
      <c r="B31" s="26" t="s">
        <v>79</v>
      </c>
      <c r="C31" s="34" t="s">
        <v>58</v>
      </c>
      <c r="D31" s="28"/>
      <c r="E31" s="28"/>
      <c r="F31" s="29"/>
      <c r="G31" s="29"/>
      <c r="H31" s="25"/>
    </row>
    <row r="32" s="1" customFormat="1" spans="1:8">
      <c r="A32" s="28" t="s">
        <v>80</v>
      </c>
      <c r="B32" s="31" t="s">
        <v>60</v>
      </c>
      <c r="C32" s="31" t="s">
        <v>61</v>
      </c>
      <c r="D32" s="28" t="s">
        <v>30</v>
      </c>
      <c r="E32" s="28">
        <v>10</v>
      </c>
      <c r="F32" s="29">
        <v>17.04</v>
      </c>
      <c r="G32" s="29">
        <f t="shared" ref="G32:G37" si="3">F32*E32</f>
        <v>170.4</v>
      </c>
      <c r="H32" s="25"/>
    </row>
    <row r="33" s="1" customFormat="1" spans="1:8">
      <c r="A33" s="28" t="s">
        <v>81</v>
      </c>
      <c r="B33" s="31" t="s">
        <v>63</v>
      </c>
      <c r="C33" s="31" t="s">
        <v>64</v>
      </c>
      <c r="D33" s="28" t="s">
        <v>30</v>
      </c>
      <c r="E33" s="28">
        <v>35</v>
      </c>
      <c r="F33" s="29">
        <v>5.79</v>
      </c>
      <c r="G33" s="29">
        <f t="shared" si="3"/>
        <v>202.65</v>
      </c>
      <c r="H33" s="25"/>
    </row>
    <row r="34" s="1" customFormat="1" spans="1:8">
      <c r="A34" s="28" t="s">
        <v>82</v>
      </c>
      <c r="B34" s="31" t="s">
        <v>66</v>
      </c>
      <c r="C34" s="31" t="s">
        <v>67</v>
      </c>
      <c r="D34" s="28" t="s">
        <v>68</v>
      </c>
      <c r="E34" s="28">
        <v>1</v>
      </c>
      <c r="F34" s="29">
        <v>130</v>
      </c>
      <c r="G34" s="29">
        <f t="shared" si="3"/>
        <v>130</v>
      </c>
      <c r="H34" s="25"/>
    </row>
    <row r="35" s="1" customFormat="1" spans="1:8">
      <c r="A35" s="28" t="s">
        <v>83</v>
      </c>
      <c r="B35" s="31" t="s">
        <v>70</v>
      </c>
      <c r="C35" s="31" t="s">
        <v>71</v>
      </c>
      <c r="D35" s="28" t="s">
        <v>30</v>
      </c>
      <c r="E35" s="28">
        <v>30</v>
      </c>
      <c r="F35" s="29">
        <v>20</v>
      </c>
      <c r="G35" s="29">
        <f t="shared" si="3"/>
        <v>600</v>
      </c>
      <c r="H35" s="25"/>
    </row>
    <row r="36" s="1" customFormat="1" spans="1:8">
      <c r="A36" s="28" t="s">
        <v>84</v>
      </c>
      <c r="B36" s="31" t="s">
        <v>73</v>
      </c>
      <c r="C36" s="31" t="s">
        <v>74</v>
      </c>
      <c r="D36" s="28" t="s">
        <v>30</v>
      </c>
      <c r="E36" s="28">
        <v>30</v>
      </c>
      <c r="F36" s="29">
        <v>2.14</v>
      </c>
      <c r="G36" s="29">
        <f t="shared" si="3"/>
        <v>64.2</v>
      </c>
      <c r="H36" s="25"/>
    </row>
    <row r="37" s="1" customFormat="1" ht="72" spans="1:8">
      <c r="A37" s="28" t="s">
        <v>85</v>
      </c>
      <c r="B37" s="31" t="s">
        <v>76</v>
      </c>
      <c r="C37" s="31" t="s">
        <v>77</v>
      </c>
      <c r="D37" s="28" t="s">
        <v>26</v>
      </c>
      <c r="E37" s="28">
        <v>1</v>
      </c>
      <c r="F37" s="29">
        <v>1612.69</v>
      </c>
      <c r="G37" s="29">
        <f t="shared" si="3"/>
        <v>1612.69</v>
      </c>
      <c r="H37" s="25"/>
    </row>
    <row r="38" s="1" customFormat="1" spans="1:8">
      <c r="A38" s="20" t="s">
        <v>86</v>
      </c>
      <c r="B38" s="26" t="s">
        <v>87</v>
      </c>
      <c r="C38" s="34" t="s">
        <v>58</v>
      </c>
      <c r="D38" s="28"/>
      <c r="E38" s="28"/>
      <c r="F38" s="29"/>
      <c r="G38" s="29"/>
      <c r="H38" s="25"/>
    </row>
    <row r="39" s="1" customFormat="1" spans="1:8">
      <c r="A39" s="28" t="s">
        <v>88</v>
      </c>
      <c r="B39" s="31" t="s">
        <v>60</v>
      </c>
      <c r="C39" s="31" t="s">
        <v>61</v>
      </c>
      <c r="D39" s="28" t="s">
        <v>30</v>
      </c>
      <c r="E39" s="28">
        <v>10</v>
      </c>
      <c r="F39" s="29">
        <v>17.04</v>
      </c>
      <c r="G39" s="29">
        <f t="shared" ref="G39:G44" si="4">F39*E39</f>
        <v>170.4</v>
      </c>
      <c r="H39" s="25"/>
    </row>
    <row r="40" s="1" customFormat="1" spans="1:8">
      <c r="A40" s="28" t="s">
        <v>89</v>
      </c>
      <c r="B40" s="31" t="s">
        <v>63</v>
      </c>
      <c r="C40" s="31" t="s">
        <v>64</v>
      </c>
      <c r="D40" s="28" t="s">
        <v>30</v>
      </c>
      <c r="E40" s="28">
        <v>35</v>
      </c>
      <c r="F40" s="29">
        <v>5.79</v>
      </c>
      <c r="G40" s="29">
        <f t="shared" si="4"/>
        <v>202.65</v>
      </c>
      <c r="H40" s="25"/>
    </row>
    <row r="41" s="1" customFormat="1" spans="1:8">
      <c r="A41" s="28" t="s">
        <v>90</v>
      </c>
      <c r="B41" s="31" t="s">
        <v>66</v>
      </c>
      <c r="C41" s="31" t="s">
        <v>67</v>
      </c>
      <c r="D41" s="28" t="s">
        <v>68</v>
      </c>
      <c r="E41" s="28">
        <v>1</v>
      </c>
      <c r="F41" s="29">
        <v>130</v>
      </c>
      <c r="G41" s="29">
        <f t="shared" si="4"/>
        <v>130</v>
      </c>
      <c r="H41" s="25"/>
    </row>
    <row r="42" s="1" customFormat="1" spans="1:8">
      <c r="A42" s="28" t="s">
        <v>91</v>
      </c>
      <c r="B42" s="31" t="s">
        <v>70</v>
      </c>
      <c r="C42" s="31" t="s">
        <v>71</v>
      </c>
      <c r="D42" s="28" t="s">
        <v>30</v>
      </c>
      <c r="E42" s="28">
        <v>30</v>
      </c>
      <c r="F42" s="29">
        <v>20</v>
      </c>
      <c r="G42" s="29">
        <f t="shared" si="4"/>
        <v>600</v>
      </c>
      <c r="H42" s="25"/>
    </row>
    <row r="43" s="1" customFormat="1" spans="1:8">
      <c r="A43" s="28" t="s">
        <v>92</v>
      </c>
      <c r="B43" s="31" t="s">
        <v>73</v>
      </c>
      <c r="C43" s="31" t="s">
        <v>74</v>
      </c>
      <c r="D43" s="28" t="s">
        <v>30</v>
      </c>
      <c r="E43" s="28">
        <v>30</v>
      </c>
      <c r="F43" s="29">
        <v>2.14</v>
      </c>
      <c r="G43" s="29">
        <f t="shared" si="4"/>
        <v>64.2</v>
      </c>
      <c r="H43" s="25"/>
    </row>
    <row r="44" s="1" customFormat="1" ht="72" spans="1:8">
      <c r="A44" s="28" t="s">
        <v>93</v>
      </c>
      <c r="B44" s="31" t="s">
        <v>76</v>
      </c>
      <c r="C44" s="31" t="s">
        <v>77</v>
      </c>
      <c r="D44" s="28" t="s">
        <v>26</v>
      </c>
      <c r="E44" s="28">
        <v>1</v>
      </c>
      <c r="F44" s="29">
        <v>1612.69</v>
      </c>
      <c r="G44" s="29">
        <f t="shared" si="4"/>
        <v>1612.69</v>
      </c>
      <c r="H44" s="25"/>
    </row>
    <row r="45" s="1" customFormat="1" spans="1:8">
      <c r="A45" s="20" t="s">
        <v>94</v>
      </c>
      <c r="B45" s="26" t="s">
        <v>95</v>
      </c>
      <c r="C45" s="34" t="s">
        <v>58</v>
      </c>
      <c r="D45" s="28"/>
      <c r="E45" s="28"/>
      <c r="F45" s="29"/>
      <c r="G45" s="29"/>
      <c r="H45" s="25"/>
    </row>
    <row r="46" s="1" customFormat="1" spans="1:8">
      <c r="A46" s="28" t="s">
        <v>96</v>
      </c>
      <c r="B46" s="31" t="s">
        <v>60</v>
      </c>
      <c r="C46" s="31" t="s">
        <v>61</v>
      </c>
      <c r="D46" s="28" t="s">
        <v>30</v>
      </c>
      <c r="E46" s="28">
        <v>10</v>
      </c>
      <c r="F46" s="29">
        <v>17.04</v>
      </c>
      <c r="G46" s="29">
        <f t="shared" ref="G46:G51" si="5">F46*E46</f>
        <v>170.4</v>
      </c>
      <c r="H46" s="25"/>
    </row>
    <row r="47" s="1" customFormat="1" spans="1:8">
      <c r="A47" s="28" t="s">
        <v>97</v>
      </c>
      <c r="B47" s="31" t="s">
        <v>63</v>
      </c>
      <c r="C47" s="31" t="s">
        <v>64</v>
      </c>
      <c r="D47" s="28" t="s">
        <v>30</v>
      </c>
      <c r="E47" s="28">
        <v>35</v>
      </c>
      <c r="F47" s="29">
        <v>5.79</v>
      </c>
      <c r="G47" s="29">
        <f t="shared" si="5"/>
        <v>202.65</v>
      </c>
      <c r="H47" s="25"/>
    </row>
    <row r="48" s="1" customFormat="1" spans="1:8">
      <c r="A48" s="28" t="s">
        <v>98</v>
      </c>
      <c r="B48" s="31" t="s">
        <v>66</v>
      </c>
      <c r="C48" s="31" t="s">
        <v>67</v>
      </c>
      <c r="D48" s="28" t="s">
        <v>68</v>
      </c>
      <c r="E48" s="28">
        <v>1</v>
      </c>
      <c r="F48" s="29">
        <v>130</v>
      </c>
      <c r="G48" s="29">
        <f t="shared" si="5"/>
        <v>130</v>
      </c>
      <c r="H48" s="25"/>
    </row>
    <row r="49" s="1" customFormat="1" spans="1:8">
      <c r="A49" s="28" t="s">
        <v>99</v>
      </c>
      <c r="B49" s="31" t="s">
        <v>70</v>
      </c>
      <c r="C49" s="31" t="s">
        <v>71</v>
      </c>
      <c r="D49" s="28" t="s">
        <v>30</v>
      </c>
      <c r="E49" s="28">
        <v>30</v>
      </c>
      <c r="F49" s="29">
        <v>20</v>
      </c>
      <c r="G49" s="29">
        <f t="shared" si="5"/>
        <v>600</v>
      </c>
      <c r="H49" s="25"/>
    </row>
    <row r="50" s="1" customFormat="1" spans="1:8">
      <c r="A50" s="28" t="s">
        <v>100</v>
      </c>
      <c r="B50" s="31" t="s">
        <v>73</v>
      </c>
      <c r="C50" s="31" t="s">
        <v>74</v>
      </c>
      <c r="D50" s="28" t="s">
        <v>30</v>
      </c>
      <c r="E50" s="28">
        <v>30</v>
      </c>
      <c r="F50" s="29">
        <v>2.14</v>
      </c>
      <c r="G50" s="29">
        <f t="shared" si="5"/>
        <v>64.2</v>
      </c>
      <c r="H50" s="25"/>
    </row>
    <row r="51" s="1" customFormat="1" ht="72" spans="1:8">
      <c r="A51" s="28" t="s">
        <v>101</v>
      </c>
      <c r="B51" s="31" t="s">
        <v>76</v>
      </c>
      <c r="C51" s="31" t="s">
        <v>77</v>
      </c>
      <c r="D51" s="28" t="s">
        <v>26</v>
      </c>
      <c r="E51" s="28">
        <v>1</v>
      </c>
      <c r="F51" s="29">
        <v>1612.69</v>
      </c>
      <c r="G51" s="29">
        <f t="shared" si="5"/>
        <v>1612.69</v>
      </c>
      <c r="H51" s="25"/>
    </row>
    <row r="52" s="1" customFormat="1" spans="1:8">
      <c r="A52" s="20" t="s">
        <v>102</v>
      </c>
      <c r="B52" s="26" t="s">
        <v>103</v>
      </c>
      <c r="C52" s="34" t="s">
        <v>58</v>
      </c>
      <c r="D52" s="28"/>
      <c r="E52" s="28"/>
      <c r="F52" s="29"/>
      <c r="G52" s="29"/>
      <c r="H52" s="25"/>
    </row>
    <row r="53" s="1" customFormat="1" spans="1:8">
      <c r="A53" s="28" t="s">
        <v>104</v>
      </c>
      <c r="B53" s="31" t="s">
        <v>60</v>
      </c>
      <c r="C53" s="31" t="s">
        <v>61</v>
      </c>
      <c r="D53" s="28" t="s">
        <v>30</v>
      </c>
      <c r="E53" s="28">
        <v>10</v>
      </c>
      <c r="F53" s="29">
        <v>17.04</v>
      </c>
      <c r="G53" s="29">
        <f t="shared" ref="G53:G58" si="6">F53*E53</f>
        <v>170.4</v>
      </c>
      <c r="H53" s="25"/>
    </row>
    <row r="54" s="1" customFormat="1" spans="1:8">
      <c r="A54" s="28" t="s">
        <v>105</v>
      </c>
      <c r="B54" s="31" t="s">
        <v>63</v>
      </c>
      <c r="C54" s="31" t="s">
        <v>64</v>
      </c>
      <c r="D54" s="28" t="s">
        <v>30</v>
      </c>
      <c r="E54" s="28">
        <v>35</v>
      </c>
      <c r="F54" s="29">
        <v>5.79</v>
      </c>
      <c r="G54" s="29">
        <f t="shared" si="6"/>
        <v>202.65</v>
      </c>
      <c r="H54" s="25"/>
    </row>
    <row r="55" s="1" customFormat="1" spans="1:8">
      <c r="A55" s="28" t="s">
        <v>106</v>
      </c>
      <c r="B55" s="31" t="s">
        <v>66</v>
      </c>
      <c r="C55" s="31" t="s">
        <v>67</v>
      </c>
      <c r="D55" s="28" t="s">
        <v>68</v>
      </c>
      <c r="E55" s="28">
        <v>1</v>
      </c>
      <c r="F55" s="29">
        <v>130</v>
      </c>
      <c r="G55" s="29">
        <f t="shared" si="6"/>
        <v>130</v>
      </c>
      <c r="H55" s="25"/>
    </row>
    <row r="56" s="1" customFormat="1" spans="1:8">
      <c r="A56" s="28" t="s">
        <v>107</v>
      </c>
      <c r="B56" s="31" t="s">
        <v>70</v>
      </c>
      <c r="C56" s="31" t="s">
        <v>71</v>
      </c>
      <c r="D56" s="28" t="s">
        <v>30</v>
      </c>
      <c r="E56" s="28">
        <v>30</v>
      </c>
      <c r="F56" s="29">
        <v>20</v>
      </c>
      <c r="G56" s="29">
        <f t="shared" si="6"/>
        <v>600</v>
      </c>
      <c r="H56" s="25"/>
    </row>
    <row r="57" s="1" customFormat="1" spans="1:8">
      <c r="A57" s="28" t="s">
        <v>108</v>
      </c>
      <c r="B57" s="31" t="s">
        <v>73</v>
      </c>
      <c r="C57" s="31" t="s">
        <v>74</v>
      </c>
      <c r="D57" s="28" t="s">
        <v>30</v>
      </c>
      <c r="E57" s="28">
        <v>30</v>
      </c>
      <c r="F57" s="29">
        <v>2.14</v>
      </c>
      <c r="G57" s="29">
        <f t="shared" si="6"/>
        <v>64.2</v>
      </c>
      <c r="H57" s="25"/>
    </row>
    <row r="58" s="1" customFormat="1" ht="72" spans="1:8">
      <c r="A58" s="28" t="s">
        <v>109</v>
      </c>
      <c r="B58" s="31" t="s">
        <v>76</v>
      </c>
      <c r="C58" s="31" t="s">
        <v>77</v>
      </c>
      <c r="D58" s="28" t="s">
        <v>26</v>
      </c>
      <c r="E58" s="28">
        <v>1</v>
      </c>
      <c r="F58" s="29">
        <v>1612.69</v>
      </c>
      <c r="G58" s="29">
        <f t="shared" si="6"/>
        <v>1612.69</v>
      </c>
      <c r="H58" s="25"/>
    </row>
    <row r="59" s="1" customFormat="1" spans="1:8">
      <c r="A59" s="20" t="s">
        <v>110</v>
      </c>
      <c r="B59" s="26" t="s">
        <v>111</v>
      </c>
      <c r="C59" s="34" t="s">
        <v>58</v>
      </c>
      <c r="D59" s="28"/>
      <c r="E59" s="28"/>
      <c r="F59" s="29"/>
      <c r="G59" s="29"/>
      <c r="H59" s="25"/>
    </row>
    <row r="60" s="1" customFormat="1" spans="1:8">
      <c r="A60" s="28" t="s">
        <v>112</v>
      </c>
      <c r="B60" s="31" t="s">
        <v>60</v>
      </c>
      <c r="C60" s="31" t="s">
        <v>61</v>
      </c>
      <c r="D60" s="28" t="s">
        <v>30</v>
      </c>
      <c r="E60" s="28">
        <v>10</v>
      </c>
      <c r="F60" s="29">
        <v>17.04</v>
      </c>
      <c r="G60" s="29">
        <f t="shared" ref="G60:G65" si="7">F60*E60</f>
        <v>170.4</v>
      </c>
      <c r="H60" s="25"/>
    </row>
    <row r="61" s="1" customFormat="1" spans="1:8">
      <c r="A61" s="28" t="s">
        <v>113</v>
      </c>
      <c r="B61" s="31" t="s">
        <v>63</v>
      </c>
      <c r="C61" s="31" t="s">
        <v>64</v>
      </c>
      <c r="D61" s="28" t="s">
        <v>30</v>
      </c>
      <c r="E61" s="28">
        <v>35</v>
      </c>
      <c r="F61" s="29">
        <v>5.79</v>
      </c>
      <c r="G61" s="29">
        <f t="shared" si="7"/>
        <v>202.65</v>
      </c>
      <c r="H61" s="25"/>
    </row>
    <row r="62" s="1" customFormat="1" spans="1:8">
      <c r="A62" s="28" t="s">
        <v>114</v>
      </c>
      <c r="B62" s="31" t="s">
        <v>66</v>
      </c>
      <c r="C62" s="31" t="s">
        <v>67</v>
      </c>
      <c r="D62" s="28" t="s">
        <v>68</v>
      </c>
      <c r="E62" s="28">
        <v>1</v>
      </c>
      <c r="F62" s="29">
        <v>130</v>
      </c>
      <c r="G62" s="29">
        <f t="shared" si="7"/>
        <v>130</v>
      </c>
      <c r="H62" s="25"/>
    </row>
    <row r="63" s="1" customFormat="1" spans="1:8">
      <c r="A63" s="28" t="s">
        <v>115</v>
      </c>
      <c r="B63" s="31" t="s">
        <v>70</v>
      </c>
      <c r="C63" s="31" t="s">
        <v>71</v>
      </c>
      <c r="D63" s="28" t="s">
        <v>30</v>
      </c>
      <c r="E63" s="28">
        <v>30</v>
      </c>
      <c r="F63" s="29">
        <v>20</v>
      </c>
      <c r="G63" s="29">
        <f t="shared" si="7"/>
        <v>600</v>
      </c>
      <c r="H63" s="25"/>
    </row>
    <row r="64" s="1" customFormat="1" spans="1:8">
      <c r="A64" s="28" t="s">
        <v>116</v>
      </c>
      <c r="B64" s="31" t="s">
        <v>73</v>
      </c>
      <c r="C64" s="31" t="s">
        <v>74</v>
      </c>
      <c r="D64" s="28" t="s">
        <v>30</v>
      </c>
      <c r="E64" s="28">
        <v>30</v>
      </c>
      <c r="F64" s="29">
        <v>2.14</v>
      </c>
      <c r="G64" s="29">
        <f t="shared" si="7"/>
        <v>64.2</v>
      </c>
      <c r="H64" s="25"/>
    </row>
    <row r="65" s="1" customFormat="1" ht="72" spans="1:8">
      <c r="A65" s="28" t="s">
        <v>117</v>
      </c>
      <c r="B65" s="31" t="s">
        <v>76</v>
      </c>
      <c r="C65" s="31" t="s">
        <v>77</v>
      </c>
      <c r="D65" s="28" t="s">
        <v>26</v>
      </c>
      <c r="E65" s="28">
        <v>1</v>
      </c>
      <c r="F65" s="29">
        <v>1612.69</v>
      </c>
      <c r="G65" s="29">
        <f t="shared" si="7"/>
        <v>1612.69</v>
      </c>
      <c r="H65" s="25"/>
    </row>
    <row r="66" s="1" customFormat="1" spans="1:8">
      <c r="A66" s="20" t="s">
        <v>118</v>
      </c>
      <c r="B66" s="26" t="s">
        <v>119</v>
      </c>
      <c r="C66" s="34" t="s">
        <v>58</v>
      </c>
      <c r="D66" s="28"/>
      <c r="E66" s="28"/>
      <c r="F66" s="29"/>
      <c r="G66" s="29"/>
      <c r="H66" s="25"/>
    </row>
    <row r="67" s="1" customFormat="1" spans="1:8">
      <c r="A67" s="28" t="s">
        <v>120</v>
      </c>
      <c r="B67" s="31" t="s">
        <v>60</v>
      </c>
      <c r="C67" s="31" t="s">
        <v>61</v>
      </c>
      <c r="D67" s="28" t="s">
        <v>30</v>
      </c>
      <c r="E67" s="28">
        <v>10</v>
      </c>
      <c r="F67" s="29">
        <v>17.04</v>
      </c>
      <c r="G67" s="29">
        <f t="shared" ref="G67:G72" si="8">F67*E67</f>
        <v>170.4</v>
      </c>
      <c r="H67" s="25"/>
    </row>
    <row r="68" s="1" customFormat="1" spans="1:8">
      <c r="A68" s="28" t="s">
        <v>121</v>
      </c>
      <c r="B68" s="31" t="s">
        <v>63</v>
      </c>
      <c r="C68" s="31" t="s">
        <v>64</v>
      </c>
      <c r="D68" s="28" t="s">
        <v>30</v>
      </c>
      <c r="E68" s="28">
        <v>35</v>
      </c>
      <c r="F68" s="29">
        <v>5.79</v>
      </c>
      <c r="G68" s="29">
        <f t="shared" si="8"/>
        <v>202.65</v>
      </c>
      <c r="H68" s="25"/>
    </row>
    <row r="69" s="1" customFormat="1" spans="1:8">
      <c r="A69" s="28" t="s">
        <v>122</v>
      </c>
      <c r="B69" s="31" t="s">
        <v>66</v>
      </c>
      <c r="C69" s="31" t="s">
        <v>67</v>
      </c>
      <c r="D69" s="28" t="s">
        <v>68</v>
      </c>
      <c r="E69" s="28">
        <v>1</v>
      </c>
      <c r="F69" s="29">
        <v>130</v>
      </c>
      <c r="G69" s="29">
        <f t="shared" si="8"/>
        <v>130</v>
      </c>
      <c r="H69" s="25"/>
    </row>
    <row r="70" s="1" customFormat="1" spans="1:8">
      <c r="A70" s="28" t="s">
        <v>123</v>
      </c>
      <c r="B70" s="31" t="s">
        <v>70</v>
      </c>
      <c r="C70" s="31" t="s">
        <v>71</v>
      </c>
      <c r="D70" s="28" t="s">
        <v>30</v>
      </c>
      <c r="E70" s="28">
        <v>30</v>
      </c>
      <c r="F70" s="29">
        <v>20</v>
      </c>
      <c r="G70" s="29">
        <f t="shared" si="8"/>
        <v>600</v>
      </c>
      <c r="H70" s="25"/>
    </row>
    <row r="71" s="1" customFormat="1" spans="1:8">
      <c r="A71" s="28" t="s">
        <v>124</v>
      </c>
      <c r="B71" s="31" t="s">
        <v>73</v>
      </c>
      <c r="C71" s="31" t="s">
        <v>74</v>
      </c>
      <c r="D71" s="28" t="s">
        <v>30</v>
      </c>
      <c r="E71" s="28">
        <v>30</v>
      </c>
      <c r="F71" s="29">
        <v>2.14</v>
      </c>
      <c r="G71" s="29">
        <f t="shared" si="8"/>
        <v>64.2</v>
      </c>
      <c r="H71" s="25"/>
    </row>
    <row r="72" s="1" customFormat="1" ht="72" spans="1:8">
      <c r="A72" s="28" t="s">
        <v>125</v>
      </c>
      <c r="B72" s="31" t="s">
        <v>76</v>
      </c>
      <c r="C72" s="31" t="s">
        <v>77</v>
      </c>
      <c r="D72" s="28" t="s">
        <v>26</v>
      </c>
      <c r="E72" s="28">
        <v>1</v>
      </c>
      <c r="F72" s="29">
        <v>1612.69</v>
      </c>
      <c r="G72" s="29">
        <f t="shared" si="8"/>
        <v>1612.69</v>
      </c>
      <c r="H72" s="25"/>
    </row>
    <row r="73" s="1" customFormat="1" spans="1:8">
      <c r="A73" s="20" t="s">
        <v>126</v>
      </c>
      <c r="B73" s="26" t="s">
        <v>127</v>
      </c>
      <c r="C73" s="34" t="s">
        <v>58</v>
      </c>
      <c r="D73" s="28"/>
      <c r="E73" s="28"/>
      <c r="F73" s="29"/>
      <c r="G73" s="29"/>
      <c r="H73" s="25"/>
    </row>
    <row r="74" s="1" customFormat="1" spans="1:8">
      <c r="A74" s="28" t="s">
        <v>128</v>
      </c>
      <c r="B74" s="31" t="s">
        <v>60</v>
      </c>
      <c r="C74" s="31" t="s">
        <v>61</v>
      </c>
      <c r="D74" s="28" t="s">
        <v>30</v>
      </c>
      <c r="E74" s="28">
        <v>10</v>
      </c>
      <c r="F74" s="29">
        <v>17.04</v>
      </c>
      <c r="G74" s="29">
        <f t="shared" ref="G74:G79" si="9">F74*E74</f>
        <v>170.4</v>
      </c>
      <c r="H74" s="25"/>
    </row>
    <row r="75" s="1" customFormat="1" spans="1:8">
      <c r="A75" s="28" t="s">
        <v>129</v>
      </c>
      <c r="B75" s="31" t="s">
        <v>63</v>
      </c>
      <c r="C75" s="31" t="s">
        <v>64</v>
      </c>
      <c r="D75" s="28" t="s">
        <v>30</v>
      </c>
      <c r="E75" s="28">
        <v>35</v>
      </c>
      <c r="F75" s="29">
        <v>5.79</v>
      </c>
      <c r="G75" s="29">
        <f t="shared" si="9"/>
        <v>202.65</v>
      </c>
      <c r="H75" s="25"/>
    </row>
    <row r="76" s="1" customFormat="1" spans="1:8">
      <c r="A76" s="28" t="s">
        <v>130</v>
      </c>
      <c r="B76" s="31" t="s">
        <v>66</v>
      </c>
      <c r="C76" s="31" t="s">
        <v>67</v>
      </c>
      <c r="D76" s="28" t="s">
        <v>68</v>
      </c>
      <c r="E76" s="28">
        <v>1</v>
      </c>
      <c r="F76" s="29">
        <v>130</v>
      </c>
      <c r="G76" s="29">
        <f t="shared" si="9"/>
        <v>130</v>
      </c>
      <c r="H76" s="25"/>
    </row>
    <row r="77" s="1" customFormat="1" spans="1:8">
      <c r="A77" s="28" t="s">
        <v>131</v>
      </c>
      <c r="B77" s="31" t="s">
        <v>70</v>
      </c>
      <c r="C77" s="31" t="s">
        <v>71</v>
      </c>
      <c r="D77" s="28" t="s">
        <v>30</v>
      </c>
      <c r="E77" s="28">
        <v>30</v>
      </c>
      <c r="F77" s="29">
        <v>20</v>
      </c>
      <c r="G77" s="29">
        <f t="shared" si="9"/>
        <v>600</v>
      </c>
      <c r="H77" s="25"/>
    </row>
    <row r="78" s="1" customFormat="1" spans="1:8">
      <c r="A78" s="28" t="s">
        <v>132</v>
      </c>
      <c r="B78" s="31" t="s">
        <v>73</v>
      </c>
      <c r="C78" s="31" t="s">
        <v>74</v>
      </c>
      <c r="D78" s="28" t="s">
        <v>30</v>
      </c>
      <c r="E78" s="28">
        <v>30</v>
      </c>
      <c r="F78" s="29">
        <v>2.14</v>
      </c>
      <c r="G78" s="29">
        <f t="shared" si="9"/>
        <v>64.2</v>
      </c>
      <c r="H78" s="25"/>
    </row>
    <row r="79" s="2" customFormat="1" ht="72" spans="1:8">
      <c r="A79" s="28" t="s">
        <v>133</v>
      </c>
      <c r="B79" s="31" t="s">
        <v>76</v>
      </c>
      <c r="C79" s="31" t="s">
        <v>77</v>
      </c>
      <c r="D79" s="28" t="s">
        <v>26</v>
      </c>
      <c r="E79" s="28">
        <v>1</v>
      </c>
      <c r="F79" s="29">
        <v>1612.69</v>
      </c>
      <c r="G79" s="29">
        <f t="shared" si="9"/>
        <v>1612.69</v>
      </c>
      <c r="H79" s="25"/>
    </row>
    <row r="80" s="2" customFormat="1" spans="1:8">
      <c r="A80" s="20" t="s">
        <v>134</v>
      </c>
      <c r="B80" s="26" t="s">
        <v>135</v>
      </c>
      <c r="C80" s="34" t="s">
        <v>58</v>
      </c>
      <c r="D80" s="28"/>
      <c r="E80" s="28"/>
      <c r="F80" s="24"/>
      <c r="G80" s="29"/>
      <c r="H80" s="25"/>
    </row>
    <row r="81" s="2" customFormat="1" spans="1:8">
      <c r="A81" s="28" t="s">
        <v>136</v>
      </c>
      <c r="B81" s="31" t="s">
        <v>60</v>
      </c>
      <c r="C81" s="31" t="s">
        <v>61</v>
      </c>
      <c r="D81" s="28" t="s">
        <v>30</v>
      </c>
      <c r="E81" s="28">
        <v>10</v>
      </c>
      <c r="F81" s="29">
        <v>17.04</v>
      </c>
      <c r="G81" s="29">
        <f t="shared" ref="G81:G86" si="10">F81*E81</f>
        <v>170.4</v>
      </c>
      <c r="H81" s="25"/>
    </row>
    <row r="82" s="2" customFormat="1" spans="1:8">
      <c r="A82" s="28" t="s">
        <v>137</v>
      </c>
      <c r="B82" s="31" t="s">
        <v>63</v>
      </c>
      <c r="C82" s="31" t="s">
        <v>64</v>
      </c>
      <c r="D82" s="28" t="s">
        <v>30</v>
      </c>
      <c r="E82" s="28">
        <v>35</v>
      </c>
      <c r="F82" s="29">
        <v>5.79</v>
      </c>
      <c r="G82" s="29">
        <f t="shared" si="10"/>
        <v>202.65</v>
      </c>
      <c r="H82" s="25"/>
    </row>
    <row r="83" s="2" customFormat="1" spans="1:8">
      <c r="A83" s="28" t="s">
        <v>138</v>
      </c>
      <c r="B83" s="31" t="s">
        <v>66</v>
      </c>
      <c r="C83" s="31" t="s">
        <v>67</v>
      </c>
      <c r="D83" s="28" t="s">
        <v>68</v>
      </c>
      <c r="E83" s="28">
        <v>1</v>
      </c>
      <c r="F83" s="29">
        <v>130</v>
      </c>
      <c r="G83" s="29">
        <f t="shared" si="10"/>
        <v>130</v>
      </c>
      <c r="H83" s="25"/>
    </row>
    <row r="84" s="2" customFormat="1" spans="1:8">
      <c r="A84" s="28" t="s">
        <v>139</v>
      </c>
      <c r="B84" s="31" t="s">
        <v>70</v>
      </c>
      <c r="C84" s="31" t="s">
        <v>71</v>
      </c>
      <c r="D84" s="28" t="s">
        <v>30</v>
      </c>
      <c r="E84" s="28">
        <v>30</v>
      </c>
      <c r="F84" s="29">
        <v>20</v>
      </c>
      <c r="G84" s="29">
        <f t="shared" si="10"/>
        <v>600</v>
      </c>
      <c r="H84" s="25"/>
    </row>
    <row r="85" s="2" customFormat="1" spans="1:8">
      <c r="A85" s="28" t="s">
        <v>140</v>
      </c>
      <c r="B85" s="31" t="s">
        <v>73</v>
      </c>
      <c r="C85" s="31" t="s">
        <v>74</v>
      </c>
      <c r="D85" s="28" t="s">
        <v>30</v>
      </c>
      <c r="E85" s="28">
        <v>30</v>
      </c>
      <c r="F85" s="29">
        <v>2.14</v>
      </c>
      <c r="G85" s="29">
        <f t="shared" si="10"/>
        <v>64.2</v>
      </c>
      <c r="H85" s="25"/>
    </row>
    <row r="86" s="2" customFormat="1" ht="72" spans="1:8">
      <c r="A86" s="28" t="s">
        <v>141</v>
      </c>
      <c r="B86" s="31" t="s">
        <v>76</v>
      </c>
      <c r="C86" s="31" t="s">
        <v>77</v>
      </c>
      <c r="D86" s="28" t="s">
        <v>26</v>
      </c>
      <c r="E86" s="28">
        <v>1</v>
      </c>
      <c r="F86" s="29">
        <v>1612.69</v>
      </c>
      <c r="G86" s="29">
        <f t="shared" si="10"/>
        <v>1612.69</v>
      </c>
      <c r="H86" s="25"/>
    </row>
    <row r="87" customFormat="1" spans="1:8">
      <c r="A87" s="20" t="s">
        <v>142</v>
      </c>
      <c r="B87" s="26" t="s">
        <v>143</v>
      </c>
      <c r="C87" s="33" t="s">
        <v>144</v>
      </c>
      <c r="D87" s="23"/>
      <c r="E87" s="23"/>
      <c r="F87" s="24"/>
      <c r="G87" s="29"/>
      <c r="H87" s="25"/>
    </row>
    <row r="88" customFormat="1" ht="40.5" spans="1:8">
      <c r="A88" s="28" t="s">
        <v>145</v>
      </c>
      <c r="B88" s="30" t="s">
        <v>146</v>
      </c>
      <c r="C88" s="33" t="s">
        <v>147</v>
      </c>
      <c r="D88" s="35" t="s">
        <v>26</v>
      </c>
      <c r="E88" s="35">
        <v>1</v>
      </c>
      <c r="F88" s="36">
        <v>2537.86</v>
      </c>
      <c r="G88" s="29">
        <f>F88*E88</f>
        <v>2537.86</v>
      </c>
      <c r="H88" s="25"/>
    </row>
    <row r="89" spans="1:8">
      <c r="A89" s="20">
        <v>1.3</v>
      </c>
      <c r="B89" s="26" t="s">
        <v>148</v>
      </c>
      <c r="C89" s="22"/>
      <c r="D89" s="23"/>
      <c r="E89" s="23"/>
      <c r="F89" s="24"/>
      <c r="G89" s="29"/>
      <c r="H89" s="25"/>
    </row>
    <row r="90" spans="1:8">
      <c r="A90" s="20" t="s">
        <v>149</v>
      </c>
      <c r="B90" s="26" t="s">
        <v>150</v>
      </c>
      <c r="C90" s="34" t="s">
        <v>151</v>
      </c>
      <c r="D90" s="35" t="s">
        <v>26</v>
      </c>
      <c r="E90" s="35">
        <v>1</v>
      </c>
      <c r="F90" s="36">
        <v>248.84</v>
      </c>
      <c r="G90" s="29">
        <f>F90*E90</f>
        <v>248.84</v>
      </c>
      <c r="H90" s="25"/>
    </row>
    <row r="91" spans="1:8">
      <c r="A91" s="20" t="s">
        <v>152</v>
      </c>
      <c r="B91" s="26" t="s">
        <v>153</v>
      </c>
      <c r="C91" s="34" t="s">
        <v>154</v>
      </c>
      <c r="D91" s="35"/>
      <c r="E91" s="35"/>
      <c r="F91" s="36"/>
      <c r="G91" s="29"/>
      <c r="H91" s="25"/>
    </row>
    <row r="92" ht="48" spans="1:8">
      <c r="A92" s="28" t="s">
        <v>155</v>
      </c>
      <c r="B92" s="30" t="s">
        <v>16</v>
      </c>
      <c r="C92" s="31" t="s">
        <v>17</v>
      </c>
      <c r="D92" s="28" t="s">
        <v>18</v>
      </c>
      <c r="E92" s="28">
        <v>1</v>
      </c>
      <c r="F92" s="29">
        <v>3378.74</v>
      </c>
      <c r="G92" s="29">
        <f>F92*E92</f>
        <v>3378.74</v>
      </c>
      <c r="H92" s="25"/>
    </row>
    <row r="93" ht="36" spans="1:8">
      <c r="A93" s="28" t="s">
        <v>156</v>
      </c>
      <c r="B93" s="31" t="s">
        <v>157</v>
      </c>
      <c r="C93" s="34" t="s">
        <v>158</v>
      </c>
      <c r="D93" s="35" t="s">
        <v>26</v>
      </c>
      <c r="E93" s="35">
        <v>1</v>
      </c>
      <c r="F93" s="36">
        <f>2476.17-400</f>
        <v>2076.17</v>
      </c>
      <c r="G93" s="29">
        <f>F93*E93</f>
        <v>2076.17</v>
      </c>
      <c r="H93" s="25"/>
    </row>
    <row r="94" ht="36" spans="1:8">
      <c r="A94" s="28" t="s">
        <v>159</v>
      </c>
      <c r="B94" s="31" t="s">
        <v>160</v>
      </c>
      <c r="C94" s="31" t="s">
        <v>161</v>
      </c>
      <c r="D94" s="35" t="s">
        <v>26</v>
      </c>
      <c r="E94" s="35">
        <v>1</v>
      </c>
      <c r="F94" s="36">
        <v>2537.86</v>
      </c>
      <c r="G94" s="29">
        <f>F94*E94</f>
        <v>2537.86</v>
      </c>
      <c r="H94" s="25"/>
    </row>
    <row r="95" spans="1:8">
      <c r="A95" s="20">
        <v>1.4</v>
      </c>
      <c r="B95" s="26" t="s">
        <v>162</v>
      </c>
      <c r="C95" s="34"/>
      <c r="D95" s="35"/>
      <c r="E95" s="35"/>
      <c r="F95" s="36"/>
      <c r="G95" s="29"/>
      <c r="H95" s="25"/>
    </row>
    <row r="96" spans="1:8">
      <c r="A96" s="20" t="s">
        <v>163</v>
      </c>
      <c r="B96" s="26" t="s">
        <v>164</v>
      </c>
      <c r="C96" s="37" t="s">
        <v>165</v>
      </c>
      <c r="D96" s="35"/>
      <c r="E96" s="35"/>
      <c r="F96" s="36"/>
      <c r="G96" s="29"/>
      <c r="H96" s="25"/>
    </row>
    <row r="97" ht="36" spans="1:8">
      <c r="A97" s="28" t="s">
        <v>166</v>
      </c>
      <c r="B97" s="30" t="s">
        <v>167</v>
      </c>
      <c r="C97" s="31" t="s">
        <v>168</v>
      </c>
      <c r="D97" s="35" t="s">
        <v>26</v>
      </c>
      <c r="E97" s="35">
        <v>1</v>
      </c>
      <c r="F97" s="36">
        <v>1556.78</v>
      </c>
      <c r="G97" s="29">
        <f>F97*E97</f>
        <v>1556.78</v>
      </c>
      <c r="H97" s="25"/>
    </row>
    <row r="98" ht="36" spans="1:8">
      <c r="A98" s="38" t="s">
        <v>169</v>
      </c>
      <c r="B98" s="39" t="s">
        <v>170</v>
      </c>
      <c r="C98" s="31" t="s">
        <v>171</v>
      </c>
      <c r="D98" s="35" t="s">
        <v>30</v>
      </c>
      <c r="E98" s="35">
        <v>300</v>
      </c>
      <c r="F98" s="36">
        <v>24.04</v>
      </c>
      <c r="G98" s="29">
        <f>F98*E98</f>
        <v>7212</v>
      </c>
      <c r="H98" s="25"/>
    </row>
    <row r="99" ht="48" spans="1:8">
      <c r="A99" s="40"/>
      <c r="B99" s="41"/>
      <c r="C99" s="31" t="s">
        <v>172</v>
      </c>
      <c r="D99" s="35" t="s">
        <v>30</v>
      </c>
      <c r="E99" s="35">
        <v>50</v>
      </c>
      <c r="F99" s="36">
        <v>468.46</v>
      </c>
      <c r="G99" s="29">
        <f t="shared" ref="G99:G109" si="11">F99*E99</f>
        <v>23423</v>
      </c>
      <c r="H99" s="25"/>
    </row>
    <row r="100" ht="24" spans="1:8">
      <c r="A100" s="40"/>
      <c r="B100" s="41"/>
      <c r="C100" s="31" t="s">
        <v>173</v>
      </c>
      <c r="D100" s="35" t="s">
        <v>174</v>
      </c>
      <c r="E100" s="35">
        <v>3</v>
      </c>
      <c r="F100" s="36">
        <v>581.94</v>
      </c>
      <c r="G100" s="29">
        <f t="shared" si="11"/>
        <v>1745.82</v>
      </c>
      <c r="H100" s="25"/>
    </row>
    <row r="101" ht="24" spans="1:8">
      <c r="A101" s="40"/>
      <c r="B101" s="41"/>
      <c r="C101" s="31" t="s">
        <v>175</v>
      </c>
      <c r="D101" s="35" t="s">
        <v>18</v>
      </c>
      <c r="E101" s="35">
        <v>2</v>
      </c>
      <c r="F101" s="36">
        <v>177.45</v>
      </c>
      <c r="G101" s="29">
        <f t="shared" si="11"/>
        <v>354.9</v>
      </c>
      <c r="H101" s="25"/>
    </row>
    <row r="102" spans="1:8">
      <c r="A102" s="40"/>
      <c r="B102" s="41"/>
      <c r="C102" s="42" t="s">
        <v>176</v>
      </c>
      <c r="D102" s="43" t="s">
        <v>26</v>
      </c>
      <c r="E102" s="43">
        <v>1</v>
      </c>
      <c r="F102" s="44">
        <v>1200</v>
      </c>
      <c r="G102" s="29">
        <f t="shared" si="11"/>
        <v>1200</v>
      </c>
      <c r="H102" s="45"/>
    </row>
    <row r="103" spans="1:8">
      <c r="A103" s="20" t="s">
        <v>177</v>
      </c>
      <c r="B103" s="26" t="s">
        <v>178</v>
      </c>
      <c r="C103" s="34" t="s">
        <v>58</v>
      </c>
      <c r="D103" s="35"/>
      <c r="E103" s="35"/>
      <c r="F103" s="36"/>
      <c r="G103" s="29"/>
      <c r="H103" s="25"/>
    </row>
    <row r="104" spans="1:8">
      <c r="A104" s="28" t="s">
        <v>179</v>
      </c>
      <c r="B104" s="31" t="s">
        <v>60</v>
      </c>
      <c r="C104" s="31" t="s">
        <v>61</v>
      </c>
      <c r="D104" s="28" t="s">
        <v>30</v>
      </c>
      <c r="E104" s="28">
        <v>10</v>
      </c>
      <c r="F104" s="29">
        <v>17.04</v>
      </c>
      <c r="G104" s="29">
        <f t="shared" si="11"/>
        <v>170.4</v>
      </c>
      <c r="H104" s="25"/>
    </row>
    <row r="105" spans="1:8">
      <c r="A105" s="28" t="s">
        <v>180</v>
      </c>
      <c r="B105" s="31" t="s">
        <v>63</v>
      </c>
      <c r="C105" s="31" t="s">
        <v>64</v>
      </c>
      <c r="D105" s="28" t="s">
        <v>30</v>
      </c>
      <c r="E105" s="28">
        <v>35</v>
      </c>
      <c r="F105" s="29">
        <v>5.79</v>
      </c>
      <c r="G105" s="29">
        <f t="shared" si="11"/>
        <v>202.65</v>
      </c>
      <c r="H105" s="25"/>
    </row>
    <row r="106" spans="1:8">
      <c r="A106" s="28" t="s">
        <v>181</v>
      </c>
      <c r="B106" s="31" t="s">
        <v>66</v>
      </c>
      <c r="C106" s="31" t="s">
        <v>67</v>
      </c>
      <c r="D106" s="28" t="s">
        <v>68</v>
      </c>
      <c r="E106" s="28">
        <v>1</v>
      </c>
      <c r="F106" s="29">
        <v>130</v>
      </c>
      <c r="G106" s="29">
        <f t="shared" si="11"/>
        <v>130</v>
      </c>
      <c r="H106" s="25"/>
    </row>
    <row r="107" spans="1:8">
      <c r="A107" s="28" t="s">
        <v>182</v>
      </c>
      <c r="B107" s="31" t="s">
        <v>70</v>
      </c>
      <c r="C107" s="31" t="s">
        <v>71</v>
      </c>
      <c r="D107" s="28" t="s">
        <v>30</v>
      </c>
      <c r="E107" s="28">
        <v>30</v>
      </c>
      <c r="F107" s="29">
        <v>20</v>
      </c>
      <c r="G107" s="29">
        <f t="shared" si="11"/>
        <v>600</v>
      </c>
      <c r="H107" s="25"/>
    </row>
    <row r="108" spans="1:8">
      <c r="A108" s="28" t="s">
        <v>183</v>
      </c>
      <c r="B108" s="31" t="s">
        <v>73</v>
      </c>
      <c r="C108" s="31" t="s">
        <v>74</v>
      </c>
      <c r="D108" s="28" t="s">
        <v>30</v>
      </c>
      <c r="E108" s="28">
        <v>30</v>
      </c>
      <c r="F108" s="29">
        <v>2.14</v>
      </c>
      <c r="G108" s="29">
        <f t="shared" si="11"/>
        <v>64.2</v>
      </c>
      <c r="H108" s="25"/>
    </row>
    <row r="109" ht="72" spans="1:8">
      <c r="A109" s="28" t="s">
        <v>184</v>
      </c>
      <c r="B109" s="31" t="s">
        <v>76</v>
      </c>
      <c r="C109" s="31" t="s">
        <v>77</v>
      </c>
      <c r="D109" s="28" t="s">
        <v>26</v>
      </c>
      <c r="E109" s="28">
        <v>1</v>
      </c>
      <c r="F109" s="29">
        <v>1612.69</v>
      </c>
      <c r="G109" s="29">
        <f t="shared" si="11"/>
        <v>1612.69</v>
      </c>
      <c r="H109" s="25"/>
    </row>
    <row r="110" spans="1:8">
      <c r="A110" s="20" t="s">
        <v>185</v>
      </c>
      <c r="B110" s="26" t="s">
        <v>186</v>
      </c>
      <c r="C110" s="34" t="s">
        <v>58</v>
      </c>
      <c r="D110" s="35"/>
      <c r="E110" s="35"/>
      <c r="F110" s="36"/>
      <c r="G110" s="29"/>
      <c r="H110" s="25"/>
    </row>
    <row r="111" spans="1:8">
      <c r="A111" s="28" t="s">
        <v>187</v>
      </c>
      <c r="B111" s="31" t="s">
        <v>60</v>
      </c>
      <c r="C111" s="31" t="s">
        <v>61</v>
      </c>
      <c r="D111" s="28" t="s">
        <v>30</v>
      </c>
      <c r="E111" s="28">
        <v>10</v>
      </c>
      <c r="F111" s="29">
        <v>17.04</v>
      </c>
      <c r="G111" s="29">
        <f t="shared" ref="G111:G116" si="12">F111*E111</f>
        <v>170.4</v>
      </c>
      <c r="H111" s="25"/>
    </row>
    <row r="112" spans="1:8">
      <c r="A112" s="28" t="s">
        <v>188</v>
      </c>
      <c r="B112" s="31" t="s">
        <v>63</v>
      </c>
      <c r="C112" s="31" t="s">
        <v>64</v>
      </c>
      <c r="D112" s="28" t="s">
        <v>30</v>
      </c>
      <c r="E112" s="28">
        <v>35</v>
      </c>
      <c r="F112" s="29">
        <v>5.79</v>
      </c>
      <c r="G112" s="29">
        <f t="shared" si="12"/>
        <v>202.65</v>
      </c>
      <c r="H112" s="25"/>
    </row>
    <row r="113" spans="1:8">
      <c r="A113" s="28" t="s">
        <v>189</v>
      </c>
      <c r="B113" s="31" t="s">
        <v>66</v>
      </c>
      <c r="C113" s="31" t="s">
        <v>67</v>
      </c>
      <c r="D113" s="28" t="s">
        <v>68</v>
      </c>
      <c r="E113" s="28">
        <v>1</v>
      </c>
      <c r="F113" s="29">
        <v>130</v>
      </c>
      <c r="G113" s="29">
        <f t="shared" si="12"/>
        <v>130</v>
      </c>
      <c r="H113" s="25"/>
    </row>
    <row r="114" spans="1:8">
      <c r="A114" s="28" t="s">
        <v>190</v>
      </c>
      <c r="B114" s="31" t="s">
        <v>70</v>
      </c>
      <c r="C114" s="31" t="s">
        <v>71</v>
      </c>
      <c r="D114" s="28" t="s">
        <v>30</v>
      </c>
      <c r="E114" s="28">
        <v>30</v>
      </c>
      <c r="F114" s="29">
        <v>20</v>
      </c>
      <c r="G114" s="29">
        <f t="shared" si="12"/>
        <v>600</v>
      </c>
      <c r="H114" s="25"/>
    </row>
    <row r="115" spans="1:8">
      <c r="A115" s="28" t="s">
        <v>191</v>
      </c>
      <c r="B115" s="31" t="s">
        <v>73</v>
      </c>
      <c r="C115" s="31" t="s">
        <v>74</v>
      </c>
      <c r="D115" s="28" t="s">
        <v>30</v>
      </c>
      <c r="E115" s="28">
        <v>30</v>
      </c>
      <c r="F115" s="29">
        <v>2.14</v>
      </c>
      <c r="G115" s="29">
        <f t="shared" si="12"/>
        <v>64.2</v>
      </c>
      <c r="H115" s="25"/>
    </row>
    <row r="116" ht="72" spans="1:8">
      <c r="A116" s="28" t="s">
        <v>192</v>
      </c>
      <c r="B116" s="31" t="s">
        <v>76</v>
      </c>
      <c r="C116" s="31" t="s">
        <v>77</v>
      </c>
      <c r="D116" s="28" t="s">
        <v>26</v>
      </c>
      <c r="E116" s="28">
        <v>1</v>
      </c>
      <c r="F116" s="29">
        <v>1612.69</v>
      </c>
      <c r="G116" s="29">
        <f t="shared" si="12"/>
        <v>1612.69</v>
      </c>
      <c r="H116" s="25"/>
    </row>
    <row r="117" spans="1:8">
      <c r="A117" s="20" t="s">
        <v>193</v>
      </c>
      <c r="B117" s="26" t="s">
        <v>194</v>
      </c>
      <c r="C117" s="34" t="s">
        <v>58</v>
      </c>
      <c r="D117" s="35"/>
      <c r="E117" s="35"/>
      <c r="F117" s="36"/>
      <c r="G117" s="29"/>
      <c r="H117" s="25"/>
    </row>
    <row r="118" spans="1:8">
      <c r="A118" s="28" t="s">
        <v>195</v>
      </c>
      <c r="B118" s="31" t="s">
        <v>60</v>
      </c>
      <c r="C118" s="31" t="s">
        <v>61</v>
      </c>
      <c r="D118" s="28" t="s">
        <v>30</v>
      </c>
      <c r="E118" s="28">
        <v>10</v>
      </c>
      <c r="F118" s="29">
        <v>17.04</v>
      </c>
      <c r="G118" s="29">
        <f t="shared" ref="G118:G123" si="13">F118*E118</f>
        <v>170.4</v>
      </c>
      <c r="H118" s="25"/>
    </row>
    <row r="119" spans="1:8">
      <c r="A119" s="28" t="s">
        <v>196</v>
      </c>
      <c r="B119" s="31" t="s">
        <v>63</v>
      </c>
      <c r="C119" s="31" t="s">
        <v>64</v>
      </c>
      <c r="D119" s="28" t="s">
        <v>30</v>
      </c>
      <c r="E119" s="28">
        <v>35</v>
      </c>
      <c r="F119" s="29">
        <v>5.79</v>
      </c>
      <c r="G119" s="29">
        <f t="shared" si="13"/>
        <v>202.65</v>
      </c>
      <c r="H119" s="25"/>
    </row>
    <row r="120" spans="1:8">
      <c r="A120" s="28" t="s">
        <v>197</v>
      </c>
      <c r="B120" s="31" t="s">
        <v>66</v>
      </c>
      <c r="C120" s="31" t="s">
        <v>67</v>
      </c>
      <c r="D120" s="28" t="s">
        <v>68</v>
      </c>
      <c r="E120" s="28">
        <v>1</v>
      </c>
      <c r="F120" s="29">
        <v>130</v>
      </c>
      <c r="G120" s="29">
        <f t="shared" si="13"/>
        <v>130</v>
      </c>
      <c r="H120" s="25"/>
    </row>
    <row r="121" spans="1:8">
      <c r="A121" s="28" t="s">
        <v>198</v>
      </c>
      <c r="B121" s="31" t="s">
        <v>70</v>
      </c>
      <c r="C121" s="31" t="s">
        <v>71</v>
      </c>
      <c r="D121" s="28" t="s">
        <v>30</v>
      </c>
      <c r="E121" s="28">
        <v>30</v>
      </c>
      <c r="F121" s="29">
        <v>20</v>
      </c>
      <c r="G121" s="29">
        <f t="shared" si="13"/>
        <v>600</v>
      </c>
      <c r="H121" s="25"/>
    </row>
    <row r="122" spans="1:8">
      <c r="A122" s="28" t="s">
        <v>199</v>
      </c>
      <c r="B122" s="31" t="s">
        <v>73</v>
      </c>
      <c r="C122" s="31" t="s">
        <v>74</v>
      </c>
      <c r="D122" s="28" t="s">
        <v>30</v>
      </c>
      <c r="E122" s="28">
        <v>30</v>
      </c>
      <c r="F122" s="29">
        <v>2.14</v>
      </c>
      <c r="G122" s="29">
        <f t="shared" si="13"/>
        <v>64.2</v>
      </c>
      <c r="H122" s="25"/>
    </row>
    <row r="123" ht="72" spans="1:8">
      <c r="A123" s="28" t="s">
        <v>200</v>
      </c>
      <c r="B123" s="31" t="s">
        <v>76</v>
      </c>
      <c r="C123" s="31" t="s">
        <v>77</v>
      </c>
      <c r="D123" s="28" t="s">
        <v>26</v>
      </c>
      <c r="E123" s="28">
        <v>1</v>
      </c>
      <c r="F123" s="29">
        <v>1612.69</v>
      </c>
      <c r="G123" s="29">
        <f t="shared" si="13"/>
        <v>1612.69</v>
      </c>
      <c r="H123" s="25"/>
    </row>
    <row r="124" spans="1:8">
      <c r="A124" s="20" t="s">
        <v>201</v>
      </c>
      <c r="B124" s="26" t="s">
        <v>202</v>
      </c>
      <c r="C124" s="34" t="s">
        <v>58</v>
      </c>
      <c r="D124" s="35"/>
      <c r="E124" s="35"/>
      <c r="F124" s="36"/>
      <c r="G124" s="29"/>
      <c r="H124" s="25"/>
    </row>
    <row r="125" spans="1:8">
      <c r="A125" s="28" t="s">
        <v>203</v>
      </c>
      <c r="B125" s="31" t="s">
        <v>60</v>
      </c>
      <c r="C125" s="31" t="s">
        <v>61</v>
      </c>
      <c r="D125" s="28" t="s">
        <v>30</v>
      </c>
      <c r="E125" s="28">
        <v>10</v>
      </c>
      <c r="F125" s="29">
        <v>17.04</v>
      </c>
      <c r="G125" s="29">
        <f t="shared" ref="G125:G130" si="14">F125*E125</f>
        <v>170.4</v>
      </c>
      <c r="H125" s="25"/>
    </row>
    <row r="126" spans="1:8">
      <c r="A126" s="28" t="s">
        <v>204</v>
      </c>
      <c r="B126" s="31" t="s">
        <v>63</v>
      </c>
      <c r="C126" s="31" t="s">
        <v>64</v>
      </c>
      <c r="D126" s="28" t="s">
        <v>30</v>
      </c>
      <c r="E126" s="28">
        <v>35</v>
      </c>
      <c r="F126" s="29">
        <v>5.79</v>
      </c>
      <c r="G126" s="29">
        <f t="shared" si="14"/>
        <v>202.65</v>
      </c>
      <c r="H126" s="25"/>
    </row>
    <row r="127" spans="1:8">
      <c r="A127" s="28" t="s">
        <v>205</v>
      </c>
      <c r="B127" s="31" t="s">
        <v>66</v>
      </c>
      <c r="C127" s="31" t="s">
        <v>67</v>
      </c>
      <c r="D127" s="28" t="s">
        <v>68</v>
      </c>
      <c r="E127" s="28">
        <v>1</v>
      </c>
      <c r="F127" s="29">
        <v>130</v>
      </c>
      <c r="G127" s="29">
        <f t="shared" si="14"/>
        <v>130</v>
      </c>
      <c r="H127" s="25"/>
    </row>
    <row r="128" spans="1:8">
      <c r="A128" s="28" t="s">
        <v>206</v>
      </c>
      <c r="B128" s="31" t="s">
        <v>70</v>
      </c>
      <c r="C128" s="31" t="s">
        <v>71</v>
      </c>
      <c r="D128" s="28" t="s">
        <v>30</v>
      </c>
      <c r="E128" s="28">
        <v>30</v>
      </c>
      <c r="F128" s="29">
        <v>20</v>
      </c>
      <c r="G128" s="29">
        <f t="shared" si="14"/>
        <v>600</v>
      </c>
      <c r="H128" s="25"/>
    </row>
    <row r="129" spans="1:8">
      <c r="A129" s="28" t="s">
        <v>207</v>
      </c>
      <c r="B129" s="31" t="s">
        <v>73</v>
      </c>
      <c r="C129" s="31" t="s">
        <v>74</v>
      </c>
      <c r="D129" s="28" t="s">
        <v>30</v>
      </c>
      <c r="E129" s="28">
        <v>30</v>
      </c>
      <c r="F129" s="29">
        <v>2.14</v>
      </c>
      <c r="G129" s="29">
        <f t="shared" si="14"/>
        <v>64.2</v>
      </c>
      <c r="H129" s="25"/>
    </row>
    <row r="130" ht="72" spans="1:8">
      <c r="A130" s="28" t="s">
        <v>208</v>
      </c>
      <c r="B130" s="31" t="s">
        <v>76</v>
      </c>
      <c r="C130" s="31" t="s">
        <v>77</v>
      </c>
      <c r="D130" s="28" t="s">
        <v>26</v>
      </c>
      <c r="E130" s="28">
        <v>1</v>
      </c>
      <c r="F130" s="29">
        <v>1612.69</v>
      </c>
      <c r="G130" s="29">
        <f t="shared" si="14"/>
        <v>1612.69</v>
      </c>
      <c r="H130" s="25"/>
    </row>
    <row r="131" s="3" customFormat="1" spans="1:8">
      <c r="A131" s="46" t="s">
        <v>209</v>
      </c>
      <c r="B131" s="47" t="s">
        <v>210</v>
      </c>
      <c r="C131" s="48" t="s">
        <v>211</v>
      </c>
      <c r="D131" s="49"/>
      <c r="E131" s="49"/>
      <c r="F131" s="50"/>
      <c r="G131" s="51"/>
      <c r="H131" s="52"/>
    </row>
    <row r="132" s="3" customFormat="1" spans="1:8">
      <c r="A132" s="53" t="s">
        <v>212</v>
      </c>
      <c r="B132" s="54" t="s">
        <v>213</v>
      </c>
      <c r="C132" s="48" t="s">
        <v>214</v>
      </c>
      <c r="D132" s="49" t="s">
        <v>30</v>
      </c>
      <c r="E132" s="49">
        <v>100</v>
      </c>
      <c r="F132" s="50">
        <v>9.74</v>
      </c>
      <c r="G132" s="51">
        <f t="shared" ref="G132:G137" si="15">F132*E132</f>
        <v>974</v>
      </c>
      <c r="H132" s="55"/>
    </row>
    <row r="133" s="3" customFormat="1" spans="1:8">
      <c r="A133" s="53" t="s">
        <v>215</v>
      </c>
      <c r="B133" s="54" t="s">
        <v>73</v>
      </c>
      <c r="C133" s="48" t="s">
        <v>74</v>
      </c>
      <c r="D133" s="49" t="s">
        <v>30</v>
      </c>
      <c r="E133" s="49">
        <v>20</v>
      </c>
      <c r="F133" s="50">
        <v>2.14</v>
      </c>
      <c r="G133" s="51">
        <f t="shared" ref="G133:G140" si="16">F133*E133</f>
        <v>42.8</v>
      </c>
      <c r="H133" s="52"/>
    </row>
    <row r="134" s="3" customFormat="1" spans="1:8">
      <c r="A134" s="53" t="s">
        <v>216</v>
      </c>
      <c r="B134" s="54" t="s">
        <v>76</v>
      </c>
      <c r="C134" s="48" t="s">
        <v>217</v>
      </c>
      <c r="D134" s="49" t="s">
        <v>26</v>
      </c>
      <c r="E134" s="49">
        <v>1</v>
      </c>
      <c r="F134" s="50">
        <v>731.3</v>
      </c>
      <c r="G134" s="51">
        <f t="shared" si="16"/>
        <v>731.3</v>
      </c>
      <c r="H134" s="52"/>
    </row>
    <row r="135" s="3" customFormat="1" spans="1:8">
      <c r="A135" s="46" t="s">
        <v>218</v>
      </c>
      <c r="B135" s="47" t="s">
        <v>219</v>
      </c>
      <c r="C135" s="48" t="s">
        <v>220</v>
      </c>
      <c r="D135" s="49"/>
      <c r="E135" s="49"/>
      <c r="F135" s="50"/>
      <c r="G135" s="51"/>
      <c r="H135" s="52"/>
    </row>
    <row r="136" s="3" customFormat="1" spans="1:8">
      <c r="A136" s="53" t="s">
        <v>221</v>
      </c>
      <c r="B136" s="54" t="s">
        <v>28</v>
      </c>
      <c r="C136" s="54" t="s">
        <v>29</v>
      </c>
      <c r="D136" s="53" t="s">
        <v>30</v>
      </c>
      <c r="E136" s="53">
        <v>90</v>
      </c>
      <c r="F136" s="51">
        <v>9.41</v>
      </c>
      <c r="G136" s="51">
        <f t="shared" si="15"/>
        <v>846.9</v>
      </c>
      <c r="H136" s="52"/>
    </row>
    <row r="137" s="3" customFormat="1" spans="1:8">
      <c r="A137" s="53" t="s">
        <v>222</v>
      </c>
      <c r="B137" s="54" t="s">
        <v>32</v>
      </c>
      <c r="C137" s="54" t="s">
        <v>33</v>
      </c>
      <c r="D137" s="53" t="s">
        <v>30</v>
      </c>
      <c r="E137" s="53">
        <v>90</v>
      </c>
      <c r="F137" s="51">
        <v>2.56</v>
      </c>
      <c r="G137" s="51">
        <f t="shared" si="15"/>
        <v>230.4</v>
      </c>
      <c r="H137" s="52"/>
    </row>
    <row r="138" s="3" customFormat="1" spans="1:8">
      <c r="A138" s="53" t="s">
        <v>223</v>
      </c>
      <c r="B138" s="54" t="s">
        <v>73</v>
      </c>
      <c r="C138" s="54" t="s">
        <v>74</v>
      </c>
      <c r="D138" s="53" t="s">
        <v>30</v>
      </c>
      <c r="E138" s="53">
        <v>30</v>
      </c>
      <c r="F138" s="51">
        <v>2.14</v>
      </c>
      <c r="G138" s="51">
        <f t="shared" si="16"/>
        <v>64.2</v>
      </c>
      <c r="H138" s="52"/>
    </row>
    <row r="139" s="3" customFormat="1" spans="1:8">
      <c r="A139" s="53" t="s">
        <v>224</v>
      </c>
      <c r="B139" s="54" t="s">
        <v>225</v>
      </c>
      <c r="C139" s="48" t="s">
        <v>226</v>
      </c>
      <c r="D139" s="49" t="s">
        <v>18</v>
      </c>
      <c r="E139" s="49">
        <v>1</v>
      </c>
      <c r="F139" s="50">
        <v>800</v>
      </c>
      <c r="G139" s="51">
        <f t="shared" si="16"/>
        <v>800</v>
      </c>
      <c r="H139" s="52"/>
    </row>
    <row r="140" s="3" customFormat="1" spans="1:8">
      <c r="A140" s="53" t="s">
        <v>227</v>
      </c>
      <c r="B140" s="54" t="s">
        <v>76</v>
      </c>
      <c r="C140" s="48" t="s">
        <v>228</v>
      </c>
      <c r="D140" s="49" t="s">
        <v>26</v>
      </c>
      <c r="E140" s="49">
        <v>1</v>
      </c>
      <c r="F140" s="50">
        <v>770.25</v>
      </c>
      <c r="G140" s="51">
        <f t="shared" si="16"/>
        <v>770.25</v>
      </c>
      <c r="H140" s="52"/>
    </row>
    <row r="141" spans="1:8">
      <c r="A141" s="20">
        <v>1.5</v>
      </c>
      <c r="B141" s="27" t="s">
        <v>229</v>
      </c>
      <c r="C141" s="37"/>
      <c r="D141" s="35"/>
      <c r="E141" s="35"/>
      <c r="F141" s="36"/>
      <c r="G141" s="29"/>
      <c r="H141" s="25"/>
    </row>
    <row r="142" spans="1:8">
      <c r="A142" s="20" t="s">
        <v>230</v>
      </c>
      <c r="B142" s="27" t="s">
        <v>231</v>
      </c>
      <c r="C142" s="37" t="s">
        <v>232</v>
      </c>
      <c r="D142" s="35"/>
      <c r="E142" s="35"/>
      <c r="F142" s="36"/>
      <c r="G142" s="29"/>
      <c r="H142" s="25"/>
    </row>
    <row r="143" ht="48" spans="1:8">
      <c r="A143" s="28" t="s">
        <v>233</v>
      </c>
      <c r="B143" s="30" t="s">
        <v>16</v>
      </c>
      <c r="C143" s="30" t="s">
        <v>17</v>
      </c>
      <c r="D143" s="35" t="s">
        <v>18</v>
      </c>
      <c r="E143" s="35">
        <v>1</v>
      </c>
      <c r="F143" s="36">
        <v>3378.74</v>
      </c>
      <c r="G143" s="29">
        <f>F143*E143</f>
        <v>3378.74</v>
      </c>
      <c r="H143" s="25"/>
    </row>
    <row r="144" spans="1:8">
      <c r="A144" s="28" t="s">
        <v>234</v>
      </c>
      <c r="B144" s="31" t="s">
        <v>28</v>
      </c>
      <c r="C144" s="31" t="s">
        <v>29</v>
      </c>
      <c r="D144" s="28" t="s">
        <v>30</v>
      </c>
      <c r="E144" s="35">
        <v>15</v>
      </c>
      <c r="F144" s="29">
        <v>9.41</v>
      </c>
      <c r="G144" s="29">
        <f>F144*E144</f>
        <v>141.15</v>
      </c>
      <c r="H144" s="25"/>
    </row>
    <row r="145" spans="1:8">
      <c r="A145" s="28" t="s">
        <v>235</v>
      </c>
      <c r="B145" s="31" t="s">
        <v>32</v>
      </c>
      <c r="C145" s="31" t="s">
        <v>33</v>
      </c>
      <c r="D145" s="28" t="s">
        <v>30</v>
      </c>
      <c r="E145" s="35">
        <v>15</v>
      </c>
      <c r="F145" s="29">
        <v>2.56</v>
      </c>
      <c r="G145" s="29">
        <f>F145*E145</f>
        <v>38.4</v>
      </c>
      <c r="H145" s="25"/>
    </row>
    <row r="146" ht="36" spans="1:8">
      <c r="A146" s="28" t="s">
        <v>236</v>
      </c>
      <c r="B146" s="31" t="s">
        <v>237</v>
      </c>
      <c r="C146" s="34" t="s">
        <v>238</v>
      </c>
      <c r="D146" s="35" t="s">
        <v>26</v>
      </c>
      <c r="E146" s="35">
        <v>1</v>
      </c>
      <c r="F146" s="36">
        <f>2885.82-400</f>
        <v>2485.82</v>
      </c>
      <c r="G146" s="29">
        <f>F146*E146</f>
        <v>2485.82</v>
      </c>
      <c r="H146" s="25"/>
    </row>
    <row r="147" ht="24" spans="1:8">
      <c r="A147" s="20" t="s">
        <v>239</v>
      </c>
      <c r="B147" s="26" t="s">
        <v>240</v>
      </c>
      <c r="C147" s="34" t="s">
        <v>241</v>
      </c>
      <c r="D147" s="35" t="s">
        <v>18</v>
      </c>
      <c r="E147" s="35">
        <v>1</v>
      </c>
      <c r="F147" s="36">
        <f>4500+844.63</f>
        <v>5344.63</v>
      </c>
      <c r="G147" s="29">
        <f>F147*E147</f>
        <v>5344.63</v>
      </c>
      <c r="H147" s="25"/>
    </row>
    <row r="148" s="1" customFormat="1" spans="1:8">
      <c r="A148" s="20" t="s">
        <v>242</v>
      </c>
      <c r="B148" s="26" t="s">
        <v>243</v>
      </c>
      <c r="C148" s="34" t="s">
        <v>58</v>
      </c>
      <c r="D148" s="35"/>
      <c r="E148" s="35"/>
      <c r="F148" s="36"/>
      <c r="G148" s="29"/>
      <c r="H148" s="25"/>
    </row>
    <row r="149" s="1" customFormat="1" spans="1:8">
      <c r="A149" s="28" t="s">
        <v>244</v>
      </c>
      <c r="B149" s="31" t="s">
        <v>60</v>
      </c>
      <c r="C149" s="31" t="s">
        <v>61</v>
      </c>
      <c r="D149" s="28" t="s">
        <v>30</v>
      </c>
      <c r="E149" s="28">
        <v>10</v>
      </c>
      <c r="F149" s="29">
        <v>17.04</v>
      </c>
      <c r="G149" s="29">
        <f t="shared" ref="G149:G154" si="17">F149*E149</f>
        <v>170.4</v>
      </c>
      <c r="H149" s="25"/>
    </row>
    <row r="150" s="1" customFormat="1" spans="1:8">
      <c r="A150" s="28" t="s">
        <v>245</v>
      </c>
      <c r="B150" s="31" t="s">
        <v>63</v>
      </c>
      <c r="C150" s="31" t="s">
        <v>64</v>
      </c>
      <c r="D150" s="28" t="s">
        <v>30</v>
      </c>
      <c r="E150" s="28">
        <v>35</v>
      </c>
      <c r="F150" s="29">
        <v>5.79</v>
      </c>
      <c r="G150" s="29">
        <f t="shared" si="17"/>
        <v>202.65</v>
      </c>
      <c r="H150" s="25"/>
    </row>
    <row r="151" s="1" customFormat="1" spans="1:8">
      <c r="A151" s="28" t="s">
        <v>246</v>
      </c>
      <c r="B151" s="31" t="s">
        <v>66</v>
      </c>
      <c r="C151" s="31" t="s">
        <v>67</v>
      </c>
      <c r="D151" s="28" t="s">
        <v>68</v>
      </c>
      <c r="E151" s="28">
        <v>1</v>
      </c>
      <c r="F151" s="29">
        <v>130</v>
      </c>
      <c r="G151" s="29">
        <f t="shared" si="17"/>
        <v>130</v>
      </c>
      <c r="H151" s="25"/>
    </row>
    <row r="152" s="1" customFormat="1" spans="1:8">
      <c r="A152" s="28" t="s">
        <v>247</v>
      </c>
      <c r="B152" s="31" t="s">
        <v>70</v>
      </c>
      <c r="C152" s="31" t="s">
        <v>71</v>
      </c>
      <c r="D152" s="28" t="s">
        <v>30</v>
      </c>
      <c r="E152" s="28">
        <v>30</v>
      </c>
      <c r="F152" s="29">
        <v>20</v>
      </c>
      <c r="G152" s="29">
        <f t="shared" si="17"/>
        <v>600</v>
      </c>
      <c r="H152" s="25"/>
    </row>
    <row r="153" s="1" customFormat="1" spans="1:8">
      <c r="A153" s="28" t="s">
        <v>248</v>
      </c>
      <c r="B153" s="31" t="s">
        <v>73</v>
      </c>
      <c r="C153" s="31" t="s">
        <v>74</v>
      </c>
      <c r="D153" s="28" t="s">
        <v>30</v>
      </c>
      <c r="E153" s="28">
        <v>30</v>
      </c>
      <c r="F153" s="29">
        <v>2.14</v>
      </c>
      <c r="G153" s="29">
        <f t="shared" si="17"/>
        <v>64.2</v>
      </c>
      <c r="H153" s="25"/>
    </row>
    <row r="154" s="1" customFormat="1" ht="72" spans="1:8">
      <c r="A154" s="28" t="s">
        <v>249</v>
      </c>
      <c r="B154" s="31" t="s">
        <v>76</v>
      </c>
      <c r="C154" s="31" t="s">
        <v>77</v>
      </c>
      <c r="D154" s="28" t="s">
        <v>26</v>
      </c>
      <c r="E154" s="28">
        <v>1</v>
      </c>
      <c r="F154" s="29">
        <v>1612.69</v>
      </c>
      <c r="G154" s="29">
        <f t="shared" si="17"/>
        <v>1612.69</v>
      </c>
      <c r="H154" s="25"/>
    </row>
    <row r="155" s="1" customFormat="1" spans="1:8">
      <c r="A155" s="20" t="s">
        <v>250</v>
      </c>
      <c r="B155" s="26" t="s">
        <v>251</v>
      </c>
      <c r="C155" s="34" t="s">
        <v>58</v>
      </c>
      <c r="D155" s="35"/>
      <c r="E155" s="35"/>
      <c r="F155" s="36"/>
      <c r="G155" s="29"/>
      <c r="H155" s="25"/>
    </row>
    <row r="156" s="1" customFormat="1" spans="1:8">
      <c r="A156" s="28" t="s">
        <v>252</v>
      </c>
      <c r="B156" s="31" t="s">
        <v>60</v>
      </c>
      <c r="C156" s="31" t="s">
        <v>61</v>
      </c>
      <c r="D156" s="28" t="s">
        <v>30</v>
      </c>
      <c r="E156" s="28">
        <v>10</v>
      </c>
      <c r="F156" s="29">
        <v>17.04</v>
      </c>
      <c r="G156" s="29">
        <f t="shared" ref="G156:G161" si="18">F156*E156</f>
        <v>170.4</v>
      </c>
      <c r="H156" s="25"/>
    </row>
    <row r="157" s="1" customFormat="1" spans="1:8">
      <c r="A157" s="28" t="s">
        <v>253</v>
      </c>
      <c r="B157" s="31" t="s">
        <v>63</v>
      </c>
      <c r="C157" s="31" t="s">
        <v>64</v>
      </c>
      <c r="D157" s="28" t="s">
        <v>30</v>
      </c>
      <c r="E157" s="28">
        <v>35</v>
      </c>
      <c r="F157" s="29">
        <v>5.79</v>
      </c>
      <c r="G157" s="29">
        <f t="shared" si="18"/>
        <v>202.65</v>
      </c>
      <c r="H157" s="25"/>
    </row>
    <row r="158" s="1" customFormat="1" spans="1:8">
      <c r="A158" s="28" t="s">
        <v>254</v>
      </c>
      <c r="B158" s="31" t="s">
        <v>66</v>
      </c>
      <c r="C158" s="31" t="s">
        <v>67</v>
      </c>
      <c r="D158" s="28" t="s">
        <v>68</v>
      </c>
      <c r="E158" s="28">
        <v>1</v>
      </c>
      <c r="F158" s="29">
        <v>130</v>
      </c>
      <c r="G158" s="29">
        <f t="shared" si="18"/>
        <v>130</v>
      </c>
      <c r="H158" s="25"/>
    </row>
    <row r="159" s="1" customFormat="1" spans="1:8">
      <c r="A159" s="28" t="s">
        <v>255</v>
      </c>
      <c r="B159" s="31" t="s">
        <v>70</v>
      </c>
      <c r="C159" s="31" t="s">
        <v>71</v>
      </c>
      <c r="D159" s="28" t="s">
        <v>30</v>
      </c>
      <c r="E159" s="28">
        <v>30</v>
      </c>
      <c r="F159" s="29">
        <v>20</v>
      </c>
      <c r="G159" s="29">
        <f t="shared" si="18"/>
        <v>600</v>
      </c>
      <c r="H159" s="25"/>
    </row>
    <row r="160" s="1" customFormat="1" spans="1:8">
      <c r="A160" s="28" t="s">
        <v>256</v>
      </c>
      <c r="B160" s="31" t="s">
        <v>73</v>
      </c>
      <c r="C160" s="31" t="s">
        <v>74</v>
      </c>
      <c r="D160" s="28" t="s">
        <v>30</v>
      </c>
      <c r="E160" s="28">
        <v>30</v>
      </c>
      <c r="F160" s="29">
        <v>2.14</v>
      </c>
      <c r="G160" s="29">
        <f t="shared" si="18"/>
        <v>64.2</v>
      </c>
      <c r="H160" s="25"/>
    </row>
    <row r="161" s="1" customFormat="1" ht="72" spans="1:8">
      <c r="A161" s="28" t="s">
        <v>257</v>
      </c>
      <c r="B161" s="31" t="s">
        <v>76</v>
      </c>
      <c r="C161" s="31" t="s">
        <v>77</v>
      </c>
      <c r="D161" s="28" t="s">
        <v>26</v>
      </c>
      <c r="E161" s="28">
        <v>1</v>
      </c>
      <c r="F161" s="29">
        <v>1612.69</v>
      </c>
      <c r="G161" s="29">
        <f t="shared" si="18"/>
        <v>1612.69</v>
      </c>
      <c r="H161" s="25"/>
    </row>
    <row r="162" s="1" customFormat="1" ht="75.75" spans="1:8">
      <c r="A162" s="20" t="s">
        <v>258</v>
      </c>
      <c r="B162" s="27" t="s">
        <v>259</v>
      </c>
      <c r="C162" s="30" t="s">
        <v>260</v>
      </c>
      <c r="D162" s="28" t="s">
        <v>18</v>
      </c>
      <c r="E162" s="28">
        <v>1</v>
      </c>
      <c r="F162" s="29">
        <f>675.55</f>
        <v>675.55</v>
      </c>
      <c r="G162" s="29">
        <f>E162*F162</f>
        <v>675.55</v>
      </c>
      <c r="H162" s="25"/>
    </row>
    <row r="163" s="4" customFormat="1" ht="60" spans="1:8">
      <c r="A163" s="20" t="s">
        <v>261</v>
      </c>
      <c r="B163" s="26" t="s">
        <v>262</v>
      </c>
      <c r="C163" s="31" t="s">
        <v>263</v>
      </c>
      <c r="D163" s="28" t="s">
        <v>26</v>
      </c>
      <c r="E163" s="28">
        <v>1</v>
      </c>
      <c r="F163" s="29">
        <v>1388.64</v>
      </c>
      <c r="G163" s="29">
        <f>F163*E163</f>
        <v>1388.64</v>
      </c>
      <c r="H163" s="25"/>
    </row>
    <row r="164" customFormat="1" spans="1:8">
      <c r="A164" s="20" t="s">
        <v>264</v>
      </c>
      <c r="B164" s="27" t="s">
        <v>265</v>
      </c>
      <c r="C164" s="37" t="s">
        <v>266</v>
      </c>
      <c r="D164" s="35"/>
      <c r="E164" s="35"/>
      <c r="F164" s="36"/>
      <c r="G164" s="29"/>
      <c r="H164" s="25"/>
    </row>
    <row r="165" customFormat="1" spans="1:8">
      <c r="A165" s="28" t="s">
        <v>267</v>
      </c>
      <c r="B165" s="30" t="s">
        <v>28</v>
      </c>
      <c r="C165" s="30" t="s">
        <v>29</v>
      </c>
      <c r="D165" s="28" t="s">
        <v>30</v>
      </c>
      <c r="E165" s="35">
        <v>180</v>
      </c>
      <c r="F165" s="29">
        <v>9.41</v>
      </c>
      <c r="G165" s="29">
        <f t="shared" ref="G165:G167" si="19">F165*E165</f>
        <v>1693.8</v>
      </c>
      <c r="H165" s="25"/>
    </row>
    <row r="166" customFormat="1" spans="1:8">
      <c r="A166" s="28" t="s">
        <v>268</v>
      </c>
      <c r="B166" s="30" t="s">
        <v>32</v>
      </c>
      <c r="C166" s="30" t="s">
        <v>33</v>
      </c>
      <c r="D166" s="28" t="s">
        <v>30</v>
      </c>
      <c r="E166" s="35">
        <v>180</v>
      </c>
      <c r="F166" s="29">
        <v>2.56</v>
      </c>
      <c r="G166" s="29">
        <f t="shared" si="19"/>
        <v>460.8</v>
      </c>
      <c r="H166" s="25"/>
    </row>
    <row r="167" customFormat="1" spans="1:8">
      <c r="A167" s="28" t="s">
        <v>269</v>
      </c>
      <c r="B167" s="30" t="s">
        <v>237</v>
      </c>
      <c r="C167" s="37" t="s">
        <v>270</v>
      </c>
      <c r="D167" s="35" t="s">
        <v>26</v>
      </c>
      <c r="E167" s="35">
        <v>1</v>
      </c>
      <c r="F167" s="36">
        <v>731.44</v>
      </c>
      <c r="G167" s="29">
        <f t="shared" si="19"/>
        <v>731.44</v>
      </c>
      <c r="H167" s="25"/>
    </row>
    <row r="168" spans="1:8">
      <c r="A168" s="20">
        <v>1.6</v>
      </c>
      <c r="B168" s="27" t="s">
        <v>271</v>
      </c>
      <c r="C168" s="37"/>
      <c r="D168" s="35"/>
      <c r="E168" s="35"/>
      <c r="F168" s="36"/>
      <c r="G168" s="29"/>
      <c r="H168" s="25"/>
    </row>
    <row r="169" ht="108" spans="1:8">
      <c r="A169" s="20" t="s">
        <v>272</v>
      </c>
      <c r="B169" s="56" t="s">
        <v>273</v>
      </c>
      <c r="C169" s="34" t="s">
        <v>274</v>
      </c>
      <c r="D169" s="35" t="s">
        <v>26</v>
      </c>
      <c r="E169" s="35">
        <v>1</v>
      </c>
      <c r="F169" s="36">
        <v>3000</v>
      </c>
      <c r="G169" s="29">
        <f>F169*E169</f>
        <v>3000</v>
      </c>
      <c r="H169" s="34"/>
    </row>
    <row r="170" spans="1:8">
      <c r="A170" s="20" t="s">
        <v>275</v>
      </c>
      <c r="B170" s="26" t="s">
        <v>276</v>
      </c>
      <c r="C170" s="34" t="s">
        <v>277</v>
      </c>
      <c r="D170" s="35"/>
      <c r="E170" s="35"/>
      <c r="F170" s="36"/>
      <c r="G170" s="29"/>
      <c r="H170" s="57"/>
    </row>
    <row r="171" spans="1:8">
      <c r="A171" s="28" t="s">
        <v>278</v>
      </c>
      <c r="B171" s="31" t="s">
        <v>28</v>
      </c>
      <c r="C171" s="34" t="s">
        <v>29</v>
      </c>
      <c r="D171" s="35" t="s">
        <v>30</v>
      </c>
      <c r="E171" s="35">
        <v>100</v>
      </c>
      <c r="F171" s="36">
        <v>9.41</v>
      </c>
      <c r="G171" s="29">
        <f>F171*E171</f>
        <v>941</v>
      </c>
      <c r="H171" s="57"/>
    </row>
    <row r="172" spans="1:8">
      <c r="A172" s="28" t="s">
        <v>279</v>
      </c>
      <c r="B172" s="31" t="s">
        <v>32</v>
      </c>
      <c r="C172" s="34" t="s">
        <v>33</v>
      </c>
      <c r="D172" s="35" t="s">
        <v>30</v>
      </c>
      <c r="E172" s="35">
        <v>100</v>
      </c>
      <c r="F172" s="36">
        <v>2.56</v>
      </c>
      <c r="G172" s="29">
        <f>F172*E172</f>
        <v>256</v>
      </c>
      <c r="H172" s="57"/>
    </row>
    <row r="173" spans="1:8">
      <c r="A173" s="28" t="s">
        <v>280</v>
      </c>
      <c r="B173" s="31" t="s">
        <v>35</v>
      </c>
      <c r="C173" s="31" t="s">
        <v>36</v>
      </c>
      <c r="D173" s="28" t="s">
        <v>30</v>
      </c>
      <c r="E173" s="28">
        <v>80</v>
      </c>
      <c r="F173" s="36">
        <v>4.17</v>
      </c>
      <c r="G173" s="29">
        <f>F173*E173</f>
        <v>333.6</v>
      </c>
      <c r="H173" s="57"/>
    </row>
    <row r="174" ht="48" spans="1:8">
      <c r="A174" s="28" t="s">
        <v>281</v>
      </c>
      <c r="B174" s="31" t="s">
        <v>282</v>
      </c>
      <c r="C174" s="34" t="s">
        <v>283</v>
      </c>
      <c r="D174" s="35" t="s">
        <v>26</v>
      </c>
      <c r="E174" s="35">
        <v>1</v>
      </c>
      <c r="F174" s="36">
        <f>3316.25-400</f>
        <v>2916.25</v>
      </c>
      <c r="G174" s="29">
        <f>F174*E174</f>
        <v>2916.25</v>
      </c>
      <c r="H174" s="57"/>
    </row>
    <row r="175" spans="1:8">
      <c r="A175" s="20">
        <v>1.7</v>
      </c>
      <c r="B175" s="26" t="s">
        <v>284</v>
      </c>
      <c r="C175" s="34"/>
      <c r="D175" s="35"/>
      <c r="E175" s="35"/>
      <c r="F175" s="36"/>
      <c r="G175" s="29"/>
      <c r="H175" s="25"/>
    </row>
    <row r="176" spans="1:8">
      <c r="A176" s="20" t="s">
        <v>285</v>
      </c>
      <c r="B176" s="27" t="s">
        <v>286</v>
      </c>
      <c r="C176" s="58" t="s">
        <v>287</v>
      </c>
      <c r="D176" s="59"/>
      <c r="E176" s="59"/>
      <c r="F176" s="60"/>
      <c r="G176" s="61"/>
      <c r="H176" s="62"/>
    </row>
    <row r="177" ht="48" spans="1:8">
      <c r="A177" s="28" t="s">
        <v>288</v>
      </c>
      <c r="B177" s="30" t="s">
        <v>289</v>
      </c>
      <c r="C177" s="37" t="s">
        <v>290</v>
      </c>
      <c r="D177" s="59" t="s">
        <v>18</v>
      </c>
      <c r="E177" s="59">
        <v>1</v>
      </c>
      <c r="F177" s="60">
        <v>3578.74</v>
      </c>
      <c r="G177" s="61">
        <f>F177*E177</f>
        <v>3578.74</v>
      </c>
      <c r="H177" s="62"/>
    </row>
    <row r="178" spans="1:8">
      <c r="A178" s="28" t="s">
        <v>291</v>
      </c>
      <c r="B178" s="30" t="s">
        <v>20</v>
      </c>
      <c r="C178" s="30" t="s">
        <v>292</v>
      </c>
      <c r="D178" s="63" t="s">
        <v>22</v>
      </c>
      <c r="E178" s="63">
        <v>1</v>
      </c>
      <c r="F178" s="61">
        <v>1500</v>
      </c>
      <c r="G178" s="61">
        <f t="shared" ref="G178:G188" si="20">F178*E178</f>
        <v>1500</v>
      </c>
      <c r="H178" s="62"/>
    </row>
    <row r="179" ht="48" spans="1:8">
      <c r="A179" s="28" t="s">
        <v>293</v>
      </c>
      <c r="B179" s="30" t="s">
        <v>24</v>
      </c>
      <c r="C179" s="30" t="s">
        <v>25</v>
      </c>
      <c r="D179" s="63" t="s">
        <v>26</v>
      </c>
      <c r="E179" s="63">
        <v>1</v>
      </c>
      <c r="F179" s="61">
        <v>2241.68</v>
      </c>
      <c r="G179" s="61">
        <f t="shared" si="20"/>
        <v>2241.68</v>
      </c>
      <c r="H179" s="62"/>
    </row>
    <row r="180" ht="24" spans="1:8">
      <c r="A180" s="28" t="s">
        <v>294</v>
      </c>
      <c r="B180" s="31" t="s">
        <v>295</v>
      </c>
      <c r="C180" s="34" t="s">
        <v>296</v>
      </c>
      <c r="D180" s="35" t="s">
        <v>18</v>
      </c>
      <c r="E180" s="35">
        <v>1</v>
      </c>
      <c r="F180" s="36">
        <v>800</v>
      </c>
      <c r="G180" s="29">
        <f t="shared" si="20"/>
        <v>800</v>
      </c>
      <c r="H180" s="25"/>
    </row>
    <row r="181" spans="1:8">
      <c r="A181" s="28" t="s">
        <v>297</v>
      </c>
      <c r="B181" s="31" t="s">
        <v>298</v>
      </c>
      <c r="C181" s="34" t="s">
        <v>299</v>
      </c>
      <c r="D181" s="35" t="s">
        <v>300</v>
      </c>
      <c r="E181" s="35">
        <v>1</v>
      </c>
      <c r="F181" s="36">
        <v>1000</v>
      </c>
      <c r="G181" s="29">
        <f t="shared" si="20"/>
        <v>1000</v>
      </c>
      <c r="H181" s="25"/>
    </row>
    <row r="182" ht="48" spans="1:8">
      <c r="A182" s="28" t="s">
        <v>301</v>
      </c>
      <c r="B182" s="31" t="s">
        <v>302</v>
      </c>
      <c r="C182" s="34" t="s">
        <v>303</v>
      </c>
      <c r="D182" s="35" t="s">
        <v>304</v>
      </c>
      <c r="E182" s="35">
        <v>2</v>
      </c>
      <c r="F182" s="36">
        <v>520</v>
      </c>
      <c r="G182" s="29">
        <f t="shared" si="20"/>
        <v>1040</v>
      </c>
      <c r="H182" s="25"/>
    </row>
    <row r="183" ht="36" spans="1:8">
      <c r="A183" s="28" t="s">
        <v>305</v>
      </c>
      <c r="B183" s="31" t="s">
        <v>306</v>
      </c>
      <c r="C183" s="34" t="s">
        <v>307</v>
      </c>
      <c r="D183" s="35" t="s">
        <v>304</v>
      </c>
      <c r="E183" s="35">
        <v>1</v>
      </c>
      <c r="F183" s="36">
        <v>5800</v>
      </c>
      <c r="G183" s="29">
        <f t="shared" si="20"/>
        <v>5800</v>
      </c>
      <c r="H183" s="25"/>
    </row>
    <row r="184" ht="48" spans="1:8">
      <c r="A184" s="28" t="s">
        <v>308</v>
      </c>
      <c r="B184" s="31" t="s">
        <v>48</v>
      </c>
      <c r="C184" s="34" t="s">
        <v>309</v>
      </c>
      <c r="D184" s="35" t="s">
        <v>68</v>
      </c>
      <c r="E184" s="35">
        <v>1</v>
      </c>
      <c r="F184" s="36">
        <v>1500</v>
      </c>
      <c r="G184" s="29">
        <f t="shared" si="20"/>
        <v>1500</v>
      </c>
      <c r="H184" s="25"/>
    </row>
    <row r="185" spans="1:8">
      <c r="A185" s="28" t="s">
        <v>310</v>
      </c>
      <c r="B185" s="31" t="s">
        <v>28</v>
      </c>
      <c r="C185" s="34" t="s">
        <v>311</v>
      </c>
      <c r="D185" s="28" t="s">
        <v>30</v>
      </c>
      <c r="E185" s="28">
        <v>10</v>
      </c>
      <c r="F185" s="29">
        <v>9.41</v>
      </c>
      <c r="G185" s="29">
        <f t="shared" si="20"/>
        <v>94.1</v>
      </c>
      <c r="H185" s="25"/>
    </row>
    <row r="186" spans="1:8">
      <c r="A186" s="28" t="s">
        <v>312</v>
      </c>
      <c r="B186" s="31" t="s">
        <v>32</v>
      </c>
      <c r="C186" s="34" t="s">
        <v>33</v>
      </c>
      <c r="D186" s="28" t="s">
        <v>30</v>
      </c>
      <c r="E186" s="28">
        <v>10</v>
      </c>
      <c r="F186" s="29">
        <v>2.56</v>
      </c>
      <c r="G186" s="29">
        <f t="shared" si="20"/>
        <v>25.6</v>
      </c>
      <c r="H186" s="25"/>
    </row>
    <row r="187" spans="1:8">
      <c r="A187" s="28" t="s">
        <v>313</v>
      </c>
      <c r="B187" s="31" t="s">
        <v>314</v>
      </c>
      <c r="C187" s="34" t="s">
        <v>315</v>
      </c>
      <c r="D187" s="35" t="s">
        <v>18</v>
      </c>
      <c r="E187" s="35">
        <v>2</v>
      </c>
      <c r="F187" s="36">
        <v>800</v>
      </c>
      <c r="G187" s="29">
        <f t="shared" si="20"/>
        <v>1600</v>
      </c>
      <c r="H187" s="25"/>
    </row>
    <row r="188" ht="48" spans="1:8">
      <c r="A188" s="28" t="s">
        <v>316</v>
      </c>
      <c r="B188" s="31" t="s">
        <v>38</v>
      </c>
      <c r="C188" s="34" t="s">
        <v>317</v>
      </c>
      <c r="D188" s="35" t="s">
        <v>26</v>
      </c>
      <c r="E188" s="35">
        <v>1</v>
      </c>
      <c r="F188" s="36">
        <f>2831.66-400</f>
        <v>2431.66</v>
      </c>
      <c r="G188" s="29">
        <f t="shared" si="20"/>
        <v>2431.66</v>
      </c>
      <c r="H188" s="25"/>
    </row>
    <row r="189" spans="1:8">
      <c r="A189" s="20" t="s">
        <v>318</v>
      </c>
      <c r="B189" s="27" t="s">
        <v>319</v>
      </c>
      <c r="C189" s="58" t="s">
        <v>287</v>
      </c>
      <c r="D189" s="59"/>
      <c r="E189" s="59"/>
      <c r="F189" s="60"/>
      <c r="G189" s="61"/>
      <c r="H189" s="25"/>
    </row>
    <row r="190" ht="48" spans="1:8">
      <c r="A190" s="28" t="s">
        <v>320</v>
      </c>
      <c r="B190" s="30" t="s">
        <v>289</v>
      </c>
      <c r="C190" s="37" t="s">
        <v>290</v>
      </c>
      <c r="D190" s="59" t="s">
        <v>18</v>
      </c>
      <c r="E190" s="59">
        <v>1</v>
      </c>
      <c r="F190" s="60">
        <v>3578.74</v>
      </c>
      <c r="G190" s="61">
        <f t="shared" ref="G190:G201" si="21">F190*E190</f>
        <v>3578.74</v>
      </c>
      <c r="H190" s="25"/>
    </row>
    <row r="191" ht="48" spans="1:8">
      <c r="A191" s="28" t="s">
        <v>321</v>
      </c>
      <c r="B191" s="30" t="s">
        <v>20</v>
      </c>
      <c r="C191" s="30" t="s">
        <v>21</v>
      </c>
      <c r="D191" s="63" t="s">
        <v>22</v>
      </c>
      <c r="E191" s="63">
        <v>1</v>
      </c>
      <c r="F191" s="61">
        <v>3200</v>
      </c>
      <c r="G191" s="61">
        <f t="shared" si="21"/>
        <v>3200</v>
      </c>
      <c r="H191" s="25"/>
    </row>
    <row r="192" ht="48" spans="1:8">
      <c r="A192" s="28" t="s">
        <v>322</v>
      </c>
      <c r="B192" s="31" t="s">
        <v>24</v>
      </c>
      <c r="C192" s="31" t="s">
        <v>25</v>
      </c>
      <c r="D192" s="28" t="s">
        <v>26</v>
      </c>
      <c r="E192" s="28">
        <v>1</v>
      </c>
      <c r="F192" s="29">
        <v>2241.68</v>
      </c>
      <c r="G192" s="29">
        <f t="shared" si="21"/>
        <v>2241.68</v>
      </c>
      <c r="H192" s="25"/>
    </row>
    <row r="193" ht="24" spans="1:8">
      <c r="A193" s="28" t="s">
        <v>323</v>
      </c>
      <c r="B193" s="31" t="s">
        <v>295</v>
      </c>
      <c r="C193" s="34" t="s">
        <v>296</v>
      </c>
      <c r="D193" s="35" t="s">
        <v>18</v>
      </c>
      <c r="E193" s="35">
        <v>1</v>
      </c>
      <c r="F193" s="36">
        <v>800</v>
      </c>
      <c r="G193" s="29">
        <f t="shared" si="21"/>
        <v>800</v>
      </c>
      <c r="H193" s="25"/>
    </row>
    <row r="194" spans="1:8">
      <c r="A194" s="28" t="s">
        <v>324</v>
      </c>
      <c r="B194" s="31" t="s">
        <v>298</v>
      </c>
      <c r="C194" s="34" t="s">
        <v>299</v>
      </c>
      <c r="D194" s="35" t="s">
        <v>300</v>
      </c>
      <c r="E194" s="35">
        <v>1</v>
      </c>
      <c r="F194" s="36">
        <v>1000</v>
      </c>
      <c r="G194" s="29">
        <f t="shared" si="21"/>
        <v>1000</v>
      </c>
      <c r="H194" s="25"/>
    </row>
    <row r="195" ht="24" spans="1:8">
      <c r="A195" s="28" t="s">
        <v>325</v>
      </c>
      <c r="B195" s="31" t="s">
        <v>302</v>
      </c>
      <c r="C195" s="34" t="s">
        <v>326</v>
      </c>
      <c r="D195" s="35" t="s">
        <v>304</v>
      </c>
      <c r="E195" s="35">
        <v>2</v>
      </c>
      <c r="F195" s="36">
        <v>520</v>
      </c>
      <c r="G195" s="29">
        <f t="shared" si="21"/>
        <v>1040</v>
      </c>
      <c r="H195" s="25"/>
    </row>
    <row r="196" ht="36" spans="1:8">
      <c r="A196" s="28" t="s">
        <v>327</v>
      </c>
      <c r="B196" s="31" t="s">
        <v>306</v>
      </c>
      <c r="C196" s="34" t="s">
        <v>307</v>
      </c>
      <c r="D196" s="35" t="s">
        <v>304</v>
      </c>
      <c r="E196" s="35">
        <v>1</v>
      </c>
      <c r="F196" s="36">
        <v>5800</v>
      </c>
      <c r="G196" s="29">
        <f t="shared" si="21"/>
        <v>5800</v>
      </c>
      <c r="H196" s="25"/>
    </row>
    <row r="197" ht="48" spans="1:8">
      <c r="A197" s="28" t="s">
        <v>328</v>
      </c>
      <c r="B197" s="31" t="s">
        <v>48</v>
      </c>
      <c r="C197" s="34" t="s">
        <v>309</v>
      </c>
      <c r="D197" s="35" t="s">
        <v>68</v>
      </c>
      <c r="E197" s="35">
        <v>1</v>
      </c>
      <c r="F197" s="36">
        <v>1500</v>
      </c>
      <c r="G197" s="29">
        <f t="shared" si="21"/>
        <v>1500</v>
      </c>
      <c r="H197" s="25"/>
    </row>
    <row r="198" spans="1:8">
      <c r="A198" s="28" t="s">
        <v>329</v>
      </c>
      <c r="B198" s="31" t="s">
        <v>28</v>
      </c>
      <c r="C198" s="34" t="s">
        <v>311</v>
      </c>
      <c r="D198" s="28" t="s">
        <v>30</v>
      </c>
      <c r="E198" s="28">
        <v>10</v>
      </c>
      <c r="F198" s="29">
        <v>9.41</v>
      </c>
      <c r="G198" s="29">
        <f t="shared" si="21"/>
        <v>94.1</v>
      </c>
      <c r="H198" s="25"/>
    </row>
    <row r="199" spans="1:8">
      <c r="A199" s="28" t="s">
        <v>330</v>
      </c>
      <c r="B199" s="31" t="s">
        <v>32</v>
      </c>
      <c r="C199" s="34" t="s">
        <v>33</v>
      </c>
      <c r="D199" s="28" t="s">
        <v>30</v>
      </c>
      <c r="E199" s="28">
        <v>10</v>
      </c>
      <c r="F199" s="29">
        <v>2.56</v>
      </c>
      <c r="G199" s="29">
        <f t="shared" si="21"/>
        <v>25.6</v>
      </c>
      <c r="H199" s="25"/>
    </row>
    <row r="200" spans="1:8">
      <c r="A200" s="28" t="s">
        <v>331</v>
      </c>
      <c r="B200" s="31" t="s">
        <v>314</v>
      </c>
      <c r="C200" s="34" t="s">
        <v>315</v>
      </c>
      <c r="D200" s="35" t="s">
        <v>18</v>
      </c>
      <c r="E200" s="35">
        <v>2</v>
      </c>
      <c r="F200" s="36">
        <v>800</v>
      </c>
      <c r="G200" s="29">
        <f t="shared" si="21"/>
        <v>1600</v>
      </c>
      <c r="H200" s="25"/>
    </row>
    <row r="201" ht="48" spans="1:8">
      <c r="A201" s="28" t="s">
        <v>332</v>
      </c>
      <c r="B201" s="31" t="s">
        <v>38</v>
      </c>
      <c r="C201" s="34" t="s">
        <v>317</v>
      </c>
      <c r="D201" s="35" t="s">
        <v>26</v>
      </c>
      <c r="E201" s="35">
        <v>1</v>
      </c>
      <c r="F201" s="36">
        <f>2831.66-400</f>
        <v>2431.66</v>
      </c>
      <c r="G201" s="29">
        <f t="shared" si="21"/>
        <v>2431.66</v>
      </c>
      <c r="H201" s="25"/>
    </row>
    <row r="202" spans="1:8">
      <c r="A202" s="20" t="s">
        <v>333</v>
      </c>
      <c r="B202" s="26" t="s">
        <v>334</v>
      </c>
      <c r="C202" s="37" t="s">
        <v>335</v>
      </c>
      <c r="D202" s="35"/>
      <c r="E202" s="35"/>
      <c r="F202" s="36"/>
      <c r="G202" s="29"/>
      <c r="H202" s="25"/>
    </row>
    <row r="203" ht="228" spans="1:8">
      <c r="A203" s="28" t="s">
        <v>336</v>
      </c>
      <c r="B203" s="30" t="s">
        <v>335</v>
      </c>
      <c r="C203" s="37" t="s">
        <v>337</v>
      </c>
      <c r="D203" s="35" t="s">
        <v>18</v>
      </c>
      <c r="E203" s="35">
        <v>3</v>
      </c>
      <c r="F203" s="36">
        <v>3100</v>
      </c>
      <c r="G203" s="29">
        <f>F203*E203</f>
        <v>9300</v>
      </c>
      <c r="H203" s="25"/>
    </row>
    <row r="204" spans="1:8">
      <c r="A204" s="20" t="s">
        <v>338</v>
      </c>
      <c r="B204" s="27" t="s">
        <v>339</v>
      </c>
      <c r="C204" s="37" t="s">
        <v>340</v>
      </c>
      <c r="D204" s="59" t="s">
        <v>300</v>
      </c>
      <c r="E204" s="59">
        <v>1</v>
      </c>
      <c r="F204" s="60">
        <v>1500</v>
      </c>
      <c r="G204" s="61">
        <f>F204*E204</f>
        <v>1500</v>
      </c>
      <c r="H204" s="25"/>
    </row>
    <row r="205" spans="1:8">
      <c r="A205" s="20" t="s">
        <v>341</v>
      </c>
      <c r="B205" s="27" t="s">
        <v>342</v>
      </c>
      <c r="C205" s="37" t="s">
        <v>340</v>
      </c>
      <c r="D205" s="59" t="s">
        <v>300</v>
      </c>
      <c r="E205" s="59">
        <v>1</v>
      </c>
      <c r="F205" s="60">
        <v>1500</v>
      </c>
      <c r="G205" s="61">
        <f>F205*E205</f>
        <v>1500</v>
      </c>
      <c r="H205" s="25"/>
    </row>
    <row r="206" spans="1:8">
      <c r="A206" s="20" t="s">
        <v>343</v>
      </c>
      <c r="B206" s="27" t="s">
        <v>344</v>
      </c>
      <c r="C206" s="37" t="s">
        <v>340</v>
      </c>
      <c r="D206" s="59" t="s">
        <v>300</v>
      </c>
      <c r="E206" s="59">
        <v>1</v>
      </c>
      <c r="F206" s="60">
        <v>1500</v>
      </c>
      <c r="G206" s="61">
        <f>F206*E206</f>
        <v>1500</v>
      </c>
      <c r="H206" s="25"/>
    </row>
    <row r="207" spans="1:8">
      <c r="A207" s="64" t="s">
        <v>345</v>
      </c>
      <c r="B207" s="27" t="s">
        <v>346</v>
      </c>
      <c r="C207" s="30" t="s">
        <v>347</v>
      </c>
      <c r="D207" s="65"/>
      <c r="E207" s="65"/>
      <c r="F207" s="66"/>
      <c r="G207" s="67"/>
      <c r="H207" s="25"/>
    </row>
    <row r="208" ht="24" spans="1:8">
      <c r="A208" s="35" t="s">
        <v>348</v>
      </c>
      <c r="B208" s="30" t="s">
        <v>349</v>
      </c>
      <c r="C208" s="30" t="s">
        <v>350</v>
      </c>
      <c r="D208" s="68" t="s">
        <v>18</v>
      </c>
      <c r="E208" s="68">
        <v>2</v>
      </c>
      <c r="F208" s="68">
        <v>800</v>
      </c>
      <c r="G208" s="69">
        <f>F208*E208</f>
        <v>1600</v>
      </c>
      <c r="H208" s="25"/>
    </row>
    <row r="209" spans="1:8">
      <c r="A209" s="35" t="s">
        <v>351</v>
      </c>
      <c r="B209" s="31" t="s">
        <v>352</v>
      </c>
      <c r="C209" s="31" t="s">
        <v>353</v>
      </c>
      <c r="D209" s="70" t="s">
        <v>18</v>
      </c>
      <c r="E209" s="70">
        <v>1</v>
      </c>
      <c r="F209" s="70">
        <v>1800</v>
      </c>
      <c r="G209" s="71">
        <f t="shared" ref="G209:G215" si="22">F209*E209</f>
        <v>1800</v>
      </c>
      <c r="H209" s="25"/>
    </row>
    <row r="210" spans="1:8">
      <c r="A210" s="35" t="s">
        <v>354</v>
      </c>
      <c r="B210" s="31" t="s">
        <v>355</v>
      </c>
      <c r="C210" s="31" t="s">
        <v>356</v>
      </c>
      <c r="D210" s="70" t="s">
        <v>18</v>
      </c>
      <c r="E210" s="70">
        <v>1</v>
      </c>
      <c r="F210" s="70">
        <v>1800</v>
      </c>
      <c r="G210" s="71">
        <f t="shared" si="22"/>
        <v>1800</v>
      </c>
      <c r="H210" s="25"/>
    </row>
    <row r="211" ht="24" spans="1:8">
      <c r="A211" s="35" t="s">
        <v>357</v>
      </c>
      <c r="B211" s="31" t="s">
        <v>358</v>
      </c>
      <c r="C211" s="31" t="s">
        <v>359</v>
      </c>
      <c r="D211" s="70" t="s">
        <v>18</v>
      </c>
      <c r="E211" s="70">
        <v>1</v>
      </c>
      <c r="F211" s="70">
        <v>2450</v>
      </c>
      <c r="G211" s="71">
        <f t="shared" si="22"/>
        <v>2450</v>
      </c>
      <c r="H211" s="25"/>
    </row>
    <row r="212" ht="108" spans="1:8">
      <c r="A212" s="35" t="s">
        <v>360</v>
      </c>
      <c r="B212" s="72" t="s">
        <v>361</v>
      </c>
      <c r="C212" s="72" t="s">
        <v>362</v>
      </c>
      <c r="D212" s="70" t="s">
        <v>26</v>
      </c>
      <c r="E212" s="70">
        <v>1</v>
      </c>
      <c r="F212" s="70">
        <v>3000</v>
      </c>
      <c r="G212" s="71">
        <f t="shared" si="22"/>
        <v>3000</v>
      </c>
      <c r="H212" s="25"/>
    </row>
    <row r="213" spans="1:8">
      <c r="A213" s="20" t="s">
        <v>363</v>
      </c>
      <c r="B213" s="73" t="s">
        <v>346</v>
      </c>
      <c r="C213" s="74" t="s">
        <v>364</v>
      </c>
      <c r="D213" s="75"/>
      <c r="E213" s="75"/>
      <c r="F213" s="76"/>
      <c r="G213" s="77"/>
      <c r="H213" s="25"/>
    </row>
    <row r="214" ht="48" spans="1:8">
      <c r="A214" s="28" t="s">
        <v>365</v>
      </c>
      <c r="B214" s="31" t="s">
        <v>16</v>
      </c>
      <c r="C214" s="31" t="s">
        <v>17</v>
      </c>
      <c r="D214" s="28" t="s">
        <v>18</v>
      </c>
      <c r="E214" s="28">
        <v>1</v>
      </c>
      <c r="F214" s="29">
        <v>3378.74</v>
      </c>
      <c r="G214" s="29">
        <f>F214*E214</f>
        <v>3378.74</v>
      </c>
      <c r="H214" s="31"/>
    </row>
    <row r="215" ht="36" spans="1:8">
      <c r="A215" s="28" t="s">
        <v>366</v>
      </c>
      <c r="B215" s="31" t="s">
        <v>76</v>
      </c>
      <c r="C215" s="78" t="s">
        <v>158</v>
      </c>
      <c r="D215" s="43" t="s">
        <v>26</v>
      </c>
      <c r="E215" s="43">
        <v>1</v>
      </c>
      <c r="F215" s="44">
        <f>2476.17-400</f>
        <v>2076.17</v>
      </c>
      <c r="G215" s="79">
        <f t="shared" si="22"/>
        <v>2076.17</v>
      </c>
      <c r="H215" s="25"/>
    </row>
    <row r="216" spans="1:8">
      <c r="A216" s="20">
        <v>1.8</v>
      </c>
      <c r="B216" s="73" t="s">
        <v>367</v>
      </c>
      <c r="C216" s="34"/>
      <c r="D216" s="35"/>
      <c r="E216" s="35"/>
      <c r="F216" s="36"/>
      <c r="G216" s="29"/>
      <c r="H216" s="25"/>
    </row>
    <row r="217" spans="1:8">
      <c r="A217" s="28" t="s">
        <v>368</v>
      </c>
      <c r="B217" s="34" t="s">
        <v>369</v>
      </c>
      <c r="C217" s="34" t="s">
        <v>370</v>
      </c>
      <c r="D217" s="35" t="s">
        <v>304</v>
      </c>
      <c r="E217" s="35">
        <v>2</v>
      </c>
      <c r="F217" s="36">
        <v>6015.46</v>
      </c>
      <c r="G217" s="29">
        <f>F217*E217</f>
        <v>12030.92</v>
      </c>
      <c r="H217" s="25"/>
    </row>
    <row r="218" spans="1:8">
      <c r="A218" s="28" t="s">
        <v>371</v>
      </c>
      <c r="B218" s="34" t="s">
        <v>372</v>
      </c>
      <c r="C218" s="34" t="s">
        <v>373</v>
      </c>
      <c r="D218" s="35" t="s">
        <v>18</v>
      </c>
      <c r="E218" s="35">
        <v>1</v>
      </c>
      <c r="F218" s="36">
        <v>1000</v>
      </c>
      <c r="G218" s="29">
        <f>F218*E218</f>
        <v>1000</v>
      </c>
      <c r="H218" s="25"/>
    </row>
    <row r="219" spans="1:8">
      <c r="A219" s="80">
        <v>1.9</v>
      </c>
      <c r="B219" s="26" t="s">
        <v>374</v>
      </c>
      <c r="C219" s="34"/>
      <c r="D219" s="35"/>
      <c r="E219" s="35"/>
      <c r="F219" s="36"/>
      <c r="G219" s="29"/>
      <c r="H219" s="25"/>
    </row>
    <row r="220" ht="48" spans="1:8">
      <c r="A220" s="29" t="s">
        <v>375</v>
      </c>
      <c r="B220" s="31" t="s">
        <v>16</v>
      </c>
      <c r="C220" s="34" t="s">
        <v>17</v>
      </c>
      <c r="D220" s="35" t="s">
        <v>18</v>
      </c>
      <c r="E220" s="35">
        <v>2</v>
      </c>
      <c r="F220" s="36">
        <v>3378.74</v>
      </c>
      <c r="G220" s="29">
        <f>F220*E220</f>
        <v>6757.48</v>
      </c>
      <c r="H220" s="25"/>
    </row>
    <row r="221" spans="1:8">
      <c r="A221" s="29" t="s">
        <v>376</v>
      </c>
      <c r="B221" s="31" t="s">
        <v>32</v>
      </c>
      <c r="C221" s="34"/>
      <c r="D221" s="35" t="s">
        <v>30</v>
      </c>
      <c r="E221" s="35">
        <v>180</v>
      </c>
      <c r="F221" s="36">
        <v>2.56</v>
      </c>
      <c r="G221" s="29">
        <f>F221*E221</f>
        <v>460.8</v>
      </c>
      <c r="H221" s="25"/>
    </row>
    <row r="222" spans="1:8">
      <c r="A222" s="29" t="s">
        <v>377</v>
      </c>
      <c r="B222" s="31" t="s">
        <v>28</v>
      </c>
      <c r="C222" s="34"/>
      <c r="D222" s="35" t="s">
        <v>30</v>
      </c>
      <c r="E222" s="35">
        <v>180</v>
      </c>
      <c r="F222" s="36">
        <v>9.41</v>
      </c>
      <c r="G222" s="29">
        <f>F222*E222</f>
        <v>1693.8</v>
      </c>
      <c r="H222" s="25"/>
    </row>
    <row r="223" ht="24" spans="1:8">
      <c r="A223" s="29" t="s">
        <v>378</v>
      </c>
      <c r="B223" s="31" t="s">
        <v>379</v>
      </c>
      <c r="C223" s="34" t="s">
        <v>39</v>
      </c>
      <c r="D223" s="35" t="s">
        <v>26</v>
      </c>
      <c r="E223" s="35">
        <v>1</v>
      </c>
      <c r="F223" s="36">
        <f>3695.8-400</f>
        <v>3295.8</v>
      </c>
      <c r="G223" s="29">
        <f>F223*E223</f>
        <v>3295.8</v>
      </c>
      <c r="H223" s="25"/>
    </row>
    <row r="224" spans="1:8">
      <c r="A224" s="81">
        <v>1.1</v>
      </c>
      <c r="B224" s="56" t="s">
        <v>380</v>
      </c>
      <c r="C224" s="82"/>
      <c r="D224" s="49"/>
      <c r="E224" s="49"/>
      <c r="F224" s="50"/>
      <c r="G224" s="51"/>
      <c r="H224" s="52"/>
    </row>
    <row r="225" ht="16.5" spans="1:8">
      <c r="A225" s="51" t="s">
        <v>381</v>
      </c>
      <c r="B225" s="83" t="s">
        <v>382</v>
      </c>
      <c r="C225" s="84"/>
      <c r="D225" s="84"/>
      <c r="E225" s="84"/>
      <c r="F225" s="85"/>
      <c r="G225" s="86"/>
      <c r="H225" s="52"/>
    </row>
    <row r="226" ht="24" spans="1:8">
      <c r="A226" s="51" t="s">
        <v>383</v>
      </c>
      <c r="B226" s="83" t="s">
        <v>349</v>
      </c>
      <c r="C226" s="82" t="s">
        <v>350</v>
      </c>
      <c r="D226" s="49" t="s">
        <v>384</v>
      </c>
      <c r="E226" s="49">
        <v>2</v>
      </c>
      <c r="F226" s="50">
        <v>800</v>
      </c>
      <c r="G226" s="50">
        <f t="shared" ref="G226:G229" si="23">E226*F226</f>
        <v>1600</v>
      </c>
      <c r="H226" s="52"/>
    </row>
    <row r="227" ht="24" spans="1:8">
      <c r="A227" s="51" t="s">
        <v>385</v>
      </c>
      <c r="B227" s="83" t="s">
        <v>386</v>
      </c>
      <c r="C227" s="82" t="s">
        <v>387</v>
      </c>
      <c r="D227" s="49" t="s">
        <v>18</v>
      </c>
      <c r="E227" s="49">
        <v>1</v>
      </c>
      <c r="F227" s="50">
        <v>2000</v>
      </c>
      <c r="G227" s="50">
        <f t="shared" si="23"/>
        <v>2000</v>
      </c>
      <c r="H227" s="52"/>
    </row>
    <row r="228" spans="1:8">
      <c r="A228" s="51" t="s">
        <v>388</v>
      </c>
      <c r="B228" s="83" t="s">
        <v>352</v>
      </c>
      <c r="C228" s="82" t="s">
        <v>353</v>
      </c>
      <c r="D228" s="49" t="s">
        <v>18</v>
      </c>
      <c r="E228" s="49">
        <v>1</v>
      </c>
      <c r="F228" s="50">
        <v>1800</v>
      </c>
      <c r="G228" s="50">
        <f t="shared" si="23"/>
        <v>1800</v>
      </c>
      <c r="H228" s="52"/>
    </row>
    <row r="229" spans="1:8">
      <c r="A229" s="51" t="s">
        <v>389</v>
      </c>
      <c r="B229" s="83" t="s">
        <v>355</v>
      </c>
      <c r="C229" s="82" t="s">
        <v>356</v>
      </c>
      <c r="D229" s="49" t="s">
        <v>18</v>
      </c>
      <c r="E229" s="49">
        <v>1</v>
      </c>
      <c r="F229" s="50">
        <v>1800</v>
      </c>
      <c r="G229" s="50">
        <f t="shared" si="23"/>
        <v>1800</v>
      </c>
      <c r="H229" s="52"/>
    </row>
    <row r="230" spans="1:8">
      <c r="A230" s="51" t="s">
        <v>390</v>
      </c>
      <c r="B230" s="83" t="s">
        <v>391</v>
      </c>
      <c r="C230" s="82"/>
      <c r="D230" s="49"/>
      <c r="E230" s="49"/>
      <c r="F230" s="50"/>
      <c r="G230" s="50"/>
      <c r="H230" s="52"/>
    </row>
    <row r="231" ht="24" spans="1:8">
      <c r="A231" s="51" t="s">
        <v>392</v>
      </c>
      <c r="B231" s="83" t="s">
        <v>349</v>
      </c>
      <c r="C231" s="82" t="s">
        <v>350</v>
      </c>
      <c r="D231" s="49" t="s">
        <v>384</v>
      </c>
      <c r="E231" s="49">
        <v>2</v>
      </c>
      <c r="F231" s="50">
        <v>800</v>
      </c>
      <c r="G231" s="50">
        <f t="shared" ref="G231:G234" si="24">E231*F231</f>
        <v>1600</v>
      </c>
      <c r="H231" s="52"/>
    </row>
    <row r="232" ht="24" spans="1:8">
      <c r="A232" s="51" t="s">
        <v>393</v>
      </c>
      <c r="B232" s="83" t="s">
        <v>386</v>
      </c>
      <c r="C232" s="82" t="s">
        <v>387</v>
      </c>
      <c r="D232" s="49" t="s">
        <v>18</v>
      </c>
      <c r="E232" s="49">
        <v>1</v>
      </c>
      <c r="F232" s="50">
        <v>2000</v>
      </c>
      <c r="G232" s="50">
        <f t="shared" si="24"/>
        <v>2000</v>
      </c>
      <c r="H232" s="52"/>
    </row>
    <row r="233" spans="1:8">
      <c r="A233" s="51" t="s">
        <v>394</v>
      </c>
      <c r="B233" s="83" t="s">
        <v>352</v>
      </c>
      <c r="C233" s="82" t="s">
        <v>353</v>
      </c>
      <c r="D233" s="49" t="s">
        <v>18</v>
      </c>
      <c r="E233" s="49">
        <v>1</v>
      </c>
      <c r="F233" s="50">
        <v>1800</v>
      </c>
      <c r="G233" s="50">
        <f t="shared" si="24"/>
        <v>1800</v>
      </c>
      <c r="H233" s="52"/>
    </row>
    <row r="234" spans="1:8">
      <c r="A234" s="51" t="s">
        <v>395</v>
      </c>
      <c r="B234" s="83" t="s">
        <v>355</v>
      </c>
      <c r="C234" s="82" t="s">
        <v>356</v>
      </c>
      <c r="D234" s="49" t="s">
        <v>18</v>
      </c>
      <c r="E234" s="49">
        <v>1</v>
      </c>
      <c r="F234" s="50">
        <v>1800</v>
      </c>
      <c r="G234" s="50">
        <f t="shared" si="24"/>
        <v>1800</v>
      </c>
      <c r="H234" s="52"/>
    </row>
    <row r="235" spans="1:8">
      <c r="A235" s="51" t="s">
        <v>396</v>
      </c>
      <c r="B235" s="83" t="s">
        <v>397</v>
      </c>
      <c r="C235" s="82"/>
      <c r="D235" s="49"/>
      <c r="E235" s="49"/>
      <c r="F235" s="50"/>
      <c r="G235" s="50"/>
      <c r="H235" s="52"/>
    </row>
    <row r="236" spans="1:8">
      <c r="A236" s="51" t="s">
        <v>398</v>
      </c>
      <c r="B236" s="83" t="s">
        <v>302</v>
      </c>
      <c r="C236" s="82" t="s">
        <v>399</v>
      </c>
      <c r="D236" s="49" t="s">
        <v>304</v>
      </c>
      <c r="E236" s="49">
        <v>1</v>
      </c>
      <c r="F236" s="50">
        <v>500</v>
      </c>
      <c r="G236" s="50">
        <f t="shared" ref="G236:G239" si="25">E236*F236</f>
        <v>500</v>
      </c>
      <c r="H236" s="52"/>
    </row>
    <row r="237" spans="1:8">
      <c r="A237" s="51" t="s">
        <v>400</v>
      </c>
      <c r="B237" s="83" t="s">
        <v>401</v>
      </c>
      <c r="C237" s="82" t="s">
        <v>402</v>
      </c>
      <c r="D237" s="49" t="s">
        <v>304</v>
      </c>
      <c r="E237" s="49">
        <v>1</v>
      </c>
      <c r="F237" s="50">
        <v>700</v>
      </c>
      <c r="G237" s="50">
        <f t="shared" si="25"/>
        <v>700</v>
      </c>
      <c r="H237" s="52"/>
    </row>
    <row r="238" spans="1:8">
      <c r="A238" s="51" t="s">
        <v>403</v>
      </c>
      <c r="B238" s="83" t="s">
        <v>404</v>
      </c>
      <c r="C238" s="82" t="s">
        <v>405</v>
      </c>
      <c r="D238" s="49" t="s">
        <v>68</v>
      </c>
      <c r="E238" s="49">
        <v>2</v>
      </c>
      <c r="F238" s="50">
        <v>300</v>
      </c>
      <c r="G238" s="50">
        <f t="shared" si="25"/>
        <v>600</v>
      </c>
      <c r="H238" s="52"/>
    </row>
    <row r="239" spans="1:8">
      <c r="A239" s="51" t="s">
        <v>406</v>
      </c>
      <c r="B239" s="83" t="s">
        <v>407</v>
      </c>
      <c r="C239" s="82"/>
      <c r="D239" s="49" t="s">
        <v>26</v>
      </c>
      <c r="E239" s="49">
        <v>2</v>
      </c>
      <c r="F239" s="50">
        <v>300</v>
      </c>
      <c r="G239" s="50">
        <f t="shared" si="25"/>
        <v>600</v>
      </c>
      <c r="H239" s="52"/>
    </row>
    <row r="240" spans="1:8">
      <c r="A240" s="51" t="s">
        <v>408</v>
      </c>
      <c r="B240" s="83" t="s">
        <v>409</v>
      </c>
      <c r="C240" s="82"/>
      <c r="D240" s="49"/>
      <c r="E240" s="49"/>
      <c r="F240" s="50"/>
      <c r="G240" s="50"/>
      <c r="H240" s="52"/>
    </row>
    <row r="241" ht="24" spans="1:8">
      <c r="A241" s="51" t="s">
        <v>410</v>
      </c>
      <c r="B241" s="83" t="s">
        <v>358</v>
      </c>
      <c r="C241" s="82" t="s">
        <v>359</v>
      </c>
      <c r="D241" s="49" t="s">
        <v>18</v>
      </c>
      <c r="E241" s="49">
        <v>1</v>
      </c>
      <c r="F241" s="50">
        <v>2450</v>
      </c>
      <c r="G241" s="50">
        <f>E241*F241</f>
        <v>2450</v>
      </c>
      <c r="H241" s="52"/>
    </row>
    <row r="242" ht="24" spans="1:8">
      <c r="A242" s="51" t="s">
        <v>411</v>
      </c>
      <c r="B242" s="83" t="s">
        <v>361</v>
      </c>
      <c r="C242" s="82" t="s">
        <v>412</v>
      </c>
      <c r="D242" s="49" t="s">
        <v>26</v>
      </c>
      <c r="E242" s="49">
        <v>1</v>
      </c>
      <c r="F242" s="50">
        <v>5000.14</v>
      </c>
      <c r="G242" s="50">
        <f>E242*F242</f>
        <v>5000.14</v>
      </c>
      <c r="H242" s="52"/>
    </row>
    <row r="243" spans="1:8">
      <c r="A243" s="87">
        <v>1.11</v>
      </c>
      <c r="B243" s="26" t="s">
        <v>413</v>
      </c>
      <c r="C243" s="34"/>
      <c r="D243" s="35"/>
      <c r="E243" s="35"/>
      <c r="F243" s="36"/>
      <c r="G243" s="29"/>
      <c r="H243" s="25"/>
    </row>
    <row r="244" spans="1:8">
      <c r="A244" s="28" t="s">
        <v>414</v>
      </c>
      <c r="B244" s="31" t="s">
        <v>413</v>
      </c>
      <c r="C244" s="34" t="s">
        <v>415</v>
      </c>
      <c r="D244" s="35"/>
      <c r="E244" s="35"/>
      <c r="F244" s="36"/>
      <c r="G244" s="29"/>
      <c r="H244" s="25"/>
    </row>
    <row r="245" spans="1:8">
      <c r="A245" s="28" t="s">
        <v>416</v>
      </c>
      <c r="B245" s="31" t="s">
        <v>417</v>
      </c>
      <c r="C245" s="34" t="s">
        <v>418</v>
      </c>
      <c r="D245" s="35" t="s">
        <v>26</v>
      </c>
      <c r="E245" s="35">
        <v>11</v>
      </c>
      <c r="F245" s="36">
        <v>500</v>
      </c>
      <c r="G245" s="29">
        <f t="shared" ref="G245:G257" si="26">F245*E245</f>
        <v>5500</v>
      </c>
      <c r="H245" s="25"/>
    </row>
    <row r="246" spans="1:8">
      <c r="A246" s="28" t="s">
        <v>419</v>
      </c>
      <c r="B246" s="31" t="s">
        <v>420</v>
      </c>
      <c r="C246" s="34" t="s">
        <v>421</v>
      </c>
      <c r="D246" s="35" t="s">
        <v>68</v>
      </c>
      <c r="E246" s="35">
        <v>22</v>
      </c>
      <c r="F246" s="36">
        <v>200</v>
      </c>
      <c r="G246" s="29">
        <f t="shared" si="26"/>
        <v>4400</v>
      </c>
      <c r="H246" s="25"/>
    </row>
    <row r="247" spans="1:8">
      <c r="A247" s="28" t="s">
        <v>422</v>
      </c>
      <c r="B247" s="31" t="s">
        <v>423</v>
      </c>
      <c r="C247" s="34" t="s">
        <v>424</v>
      </c>
      <c r="D247" s="35" t="s">
        <v>30</v>
      </c>
      <c r="E247" s="35">
        <v>550</v>
      </c>
      <c r="F247" s="36">
        <v>7.82</v>
      </c>
      <c r="G247" s="29">
        <f t="shared" si="26"/>
        <v>4301</v>
      </c>
      <c r="H247" s="25"/>
    </row>
    <row r="248" spans="1:8">
      <c r="A248" s="28" t="s">
        <v>425</v>
      </c>
      <c r="B248" s="31" t="s">
        <v>426</v>
      </c>
      <c r="C248" s="34" t="s">
        <v>427</v>
      </c>
      <c r="D248" s="35" t="s">
        <v>428</v>
      </c>
      <c r="E248" s="35">
        <v>22</v>
      </c>
      <c r="F248" s="36">
        <v>333.28</v>
      </c>
      <c r="G248" s="29">
        <f t="shared" si="26"/>
        <v>7332.16</v>
      </c>
      <c r="H248" s="25"/>
    </row>
    <row r="249" spans="1:8">
      <c r="A249" s="28" t="s">
        <v>429</v>
      </c>
      <c r="B249" s="31" t="s">
        <v>430</v>
      </c>
      <c r="C249" s="34" t="s">
        <v>431</v>
      </c>
      <c r="D249" s="35" t="s">
        <v>30</v>
      </c>
      <c r="E249" s="35">
        <v>220</v>
      </c>
      <c r="F249" s="36">
        <v>10.49</v>
      </c>
      <c r="G249" s="29">
        <f t="shared" si="26"/>
        <v>2307.8</v>
      </c>
      <c r="H249" s="25"/>
    </row>
    <row r="250" ht="24" spans="1:8">
      <c r="A250" s="28" t="s">
        <v>432</v>
      </c>
      <c r="B250" s="31" t="s">
        <v>433</v>
      </c>
      <c r="C250" s="34" t="s">
        <v>434</v>
      </c>
      <c r="D250" s="35" t="s">
        <v>26</v>
      </c>
      <c r="E250" s="35">
        <v>11</v>
      </c>
      <c r="F250" s="36">
        <v>2047.98</v>
      </c>
      <c r="G250" s="29">
        <f t="shared" si="26"/>
        <v>22527.78</v>
      </c>
      <c r="H250" s="25"/>
    </row>
    <row r="251" spans="1:8">
      <c r="A251" s="28" t="s">
        <v>435</v>
      </c>
      <c r="B251" s="31" t="s">
        <v>413</v>
      </c>
      <c r="C251" s="34" t="s">
        <v>436</v>
      </c>
      <c r="D251" s="35" t="s">
        <v>174</v>
      </c>
      <c r="E251" s="35">
        <v>10</v>
      </c>
      <c r="F251" s="36">
        <v>750</v>
      </c>
      <c r="G251" s="29">
        <f t="shared" si="26"/>
        <v>7500</v>
      </c>
      <c r="H251" s="25"/>
    </row>
    <row r="252" spans="1:8">
      <c r="A252" s="28" t="s">
        <v>437</v>
      </c>
      <c r="B252" s="31" t="s">
        <v>413</v>
      </c>
      <c r="C252" s="34" t="s">
        <v>438</v>
      </c>
      <c r="D252" s="35" t="s">
        <v>174</v>
      </c>
      <c r="E252" s="35">
        <v>4</v>
      </c>
      <c r="F252" s="36">
        <v>1900</v>
      </c>
      <c r="G252" s="29">
        <f t="shared" si="26"/>
        <v>7600</v>
      </c>
      <c r="H252" s="25"/>
    </row>
    <row r="253" spans="1:8">
      <c r="A253" s="28" t="s">
        <v>439</v>
      </c>
      <c r="B253" s="31" t="s">
        <v>413</v>
      </c>
      <c r="C253" s="34" t="s">
        <v>440</v>
      </c>
      <c r="D253" s="35" t="s">
        <v>174</v>
      </c>
      <c r="E253" s="35">
        <v>5</v>
      </c>
      <c r="F253" s="36">
        <v>1400</v>
      </c>
      <c r="G253" s="29">
        <f t="shared" si="26"/>
        <v>7000</v>
      </c>
      <c r="H253" s="25"/>
    </row>
    <row r="254" spans="1:8">
      <c r="A254" s="28" t="s">
        <v>441</v>
      </c>
      <c r="B254" s="31" t="s">
        <v>413</v>
      </c>
      <c r="C254" s="34" t="s">
        <v>442</v>
      </c>
      <c r="D254" s="35" t="s">
        <v>174</v>
      </c>
      <c r="E254" s="35">
        <v>100</v>
      </c>
      <c r="F254" s="36">
        <v>100</v>
      </c>
      <c r="G254" s="29">
        <f t="shared" si="26"/>
        <v>10000</v>
      </c>
      <c r="H254" s="25"/>
    </row>
    <row r="255" spans="1:8">
      <c r="A255" s="28" t="s">
        <v>443</v>
      </c>
      <c r="B255" s="31" t="s">
        <v>413</v>
      </c>
      <c r="C255" s="34" t="s">
        <v>444</v>
      </c>
      <c r="D255" s="35" t="s">
        <v>174</v>
      </c>
      <c r="E255" s="35">
        <v>40</v>
      </c>
      <c r="F255" s="36">
        <v>150</v>
      </c>
      <c r="G255" s="29">
        <f t="shared" si="26"/>
        <v>6000</v>
      </c>
      <c r="H255" s="25"/>
    </row>
    <row r="256" ht="24" spans="1:8">
      <c r="A256" s="28" t="s">
        <v>445</v>
      </c>
      <c r="B256" s="31" t="s">
        <v>413</v>
      </c>
      <c r="C256" s="34" t="s">
        <v>446</v>
      </c>
      <c r="D256" s="35" t="s">
        <v>174</v>
      </c>
      <c r="E256" s="35">
        <v>30</v>
      </c>
      <c r="F256" s="36">
        <v>460</v>
      </c>
      <c r="G256" s="29">
        <f t="shared" si="26"/>
        <v>13800</v>
      </c>
      <c r="H256" s="25"/>
    </row>
    <row r="257" ht="132" spans="1:8">
      <c r="A257" s="28" t="s">
        <v>447</v>
      </c>
      <c r="B257" s="31" t="s">
        <v>413</v>
      </c>
      <c r="C257" s="34" t="s">
        <v>448</v>
      </c>
      <c r="D257" s="35" t="s">
        <v>18</v>
      </c>
      <c r="E257" s="35">
        <v>6</v>
      </c>
      <c r="F257" s="36">
        <v>12853.5</v>
      </c>
      <c r="G257" s="29">
        <f t="shared" si="26"/>
        <v>77121</v>
      </c>
      <c r="H257" s="25"/>
    </row>
    <row r="258" spans="1:8">
      <c r="A258" s="28" t="s">
        <v>449</v>
      </c>
      <c r="B258" s="31" t="s">
        <v>413</v>
      </c>
      <c r="C258" s="34" t="s">
        <v>450</v>
      </c>
      <c r="D258" s="23"/>
      <c r="E258" s="35"/>
      <c r="F258" s="36"/>
      <c r="G258" s="29"/>
      <c r="H258" s="25"/>
    </row>
    <row r="259" ht="36" spans="1:8">
      <c r="A259" s="28" t="s">
        <v>451</v>
      </c>
      <c r="B259" s="31" t="s">
        <v>452</v>
      </c>
      <c r="C259" s="34" t="s">
        <v>453</v>
      </c>
      <c r="D259" s="35" t="s">
        <v>454</v>
      </c>
      <c r="E259" s="35">
        <v>4</v>
      </c>
      <c r="F259" s="36">
        <v>80</v>
      </c>
      <c r="G259" s="29">
        <f t="shared" ref="G259:G264" si="27">F259*E259</f>
        <v>320</v>
      </c>
      <c r="H259" s="25"/>
    </row>
    <row r="260" ht="84" spans="1:8">
      <c r="A260" s="28" t="s">
        <v>455</v>
      </c>
      <c r="B260" s="31" t="s">
        <v>456</v>
      </c>
      <c r="C260" s="34" t="s">
        <v>457</v>
      </c>
      <c r="D260" s="35" t="s">
        <v>18</v>
      </c>
      <c r="E260" s="35">
        <v>1</v>
      </c>
      <c r="F260" s="36">
        <v>400</v>
      </c>
      <c r="G260" s="29">
        <f t="shared" si="27"/>
        <v>400</v>
      </c>
      <c r="H260" s="25"/>
    </row>
    <row r="261" spans="1:8">
      <c r="A261" s="28" t="s">
        <v>458</v>
      </c>
      <c r="B261" s="31" t="s">
        <v>459</v>
      </c>
      <c r="C261" s="34" t="s">
        <v>460</v>
      </c>
      <c r="D261" s="35" t="s">
        <v>30</v>
      </c>
      <c r="E261" s="35">
        <v>200</v>
      </c>
      <c r="F261" s="36">
        <v>3.81</v>
      </c>
      <c r="G261" s="29">
        <f t="shared" si="27"/>
        <v>762</v>
      </c>
      <c r="H261" s="25"/>
    </row>
    <row r="262" ht="36" spans="1:8">
      <c r="A262" s="28" t="s">
        <v>461</v>
      </c>
      <c r="B262" s="31" t="s">
        <v>76</v>
      </c>
      <c r="C262" s="34" t="s">
        <v>462</v>
      </c>
      <c r="D262" s="35" t="s">
        <v>26</v>
      </c>
      <c r="E262" s="35">
        <v>1</v>
      </c>
      <c r="F262" s="36">
        <f>22.88+200*(4.83-3.39)+300</f>
        <v>610.88</v>
      </c>
      <c r="G262" s="29">
        <f t="shared" si="27"/>
        <v>610.88</v>
      </c>
      <c r="H262" s="25"/>
    </row>
    <row r="263" ht="48" spans="1:8">
      <c r="A263" s="28" t="s">
        <v>463</v>
      </c>
      <c r="B263" s="31" t="s">
        <v>413</v>
      </c>
      <c r="C263" s="34" t="s">
        <v>464</v>
      </c>
      <c r="D263" s="35" t="s">
        <v>26</v>
      </c>
      <c r="E263" s="35">
        <v>1</v>
      </c>
      <c r="F263" s="36">
        <v>2800</v>
      </c>
      <c r="G263" s="29">
        <f t="shared" si="27"/>
        <v>2800</v>
      </c>
      <c r="H263" s="25"/>
    </row>
    <row r="264" ht="204" spans="1:8">
      <c r="A264" s="28" t="s">
        <v>465</v>
      </c>
      <c r="B264" s="31" t="s">
        <v>413</v>
      </c>
      <c r="C264" s="34" t="s">
        <v>466</v>
      </c>
      <c r="D264" s="35" t="s">
        <v>18</v>
      </c>
      <c r="E264" s="35">
        <v>3</v>
      </c>
      <c r="F264" s="36">
        <v>1364.74</v>
      </c>
      <c r="G264" s="29">
        <f t="shared" si="27"/>
        <v>4094.22</v>
      </c>
      <c r="H264" s="25"/>
    </row>
    <row r="265" spans="1:8">
      <c r="A265" s="28" t="s">
        <v>467</v>
      </c>
      <c r="B265" s="31" t="s">
        <v>413</v>
      </c>
      <c r="C265" s="34" t="s">
        <v>468</v>
      </c>
      <c r="D265" s="35"/>
      <c r="E265" s="35"/>
      <c r="F265" s="36"/>
      <c r="G265" s="29"/>
      <c r="H265" s="25"/>
    </row>
    <row r="266" ht="24" spans="1:8">
      <c r="A266" s="28" t="s">
        <v>469</v>
      </c>
      <c r="B266" s="88" t="s">
        <v>470</v>
      </c>
      <c r="C266" s="34" t="s">
        <v>471</v>
      </c>
      <c r="D266" s="35" t="s">
        <v>472</v>
      </c>
      <c r="E266" s="35">
        <v>2</v>
      </c>
      <c r="F266" s="36">
        <v>1500</v>
      </c>
      <c r="G266" s="29">
        <f>F266*E266</f>
        <v>3000</v>
      </c>
      <c r="H266" s="89"/>
    </row>
    <row r="267" spans="1:8">
      <c r="A267" s="28" t="s">
        <v>473</v>
      </c>
      <c r="B267" s="88" t="s">
        <v>474</v>
      </c>
      <c r="C267" s="34" t="s">
        <v>475</v>
      </c>
      <c r="D267" s="35" t="s">
        <v>18</v>
      </c>
      <c r="E267" s="35">
        <v>2</v>
      </c>
      <c r="F267" s="36">
        <v>2000</v>
      </c>
      <c r="G267" s="29">
        <f>F267*E267</f>
        <v>4000</v>
      </c>
      <c r="H267" s="90"/>
    </row>
    <row r="268" spans="1:8">
      <c r="A268" s="91" t="s">
        <v>476</v>
      </c>
      <c r="B268" s="31" t="s">
        <v>413</v>
      </c>
      <c r="C268" s="34" t="s">
        <v>477</v>
      </c>
      <c r="D268" s="35"/>
      <c r="E268" s="35"/>
      <c r="F268" s="36"/>
      <c r="G268" s="29"/>
      <c r="H268" s="25"/>
    </row>
    <row r="269" spans="1:8">
      <c r="A269" s="91" t="s">
        <v>478</v>
      </c>
      <c r="B269" s="34" t="s">
        <v>479</v>
      </c>
      <c r="C269" s="34" t="s">
        <v>480</v>
      </c>
      <c r="D269" s="35" t="s">
        <v>26</v>
      </c>
      <c r="E269" s="35">
        <v>1</v>
      </c>
      <c r="F269" s="36">
        <v>744.75</v>
      </c>
      <c r="G269" s="29">
        <f>F269*E269</f>
        <v>744.75</v>
      </c>
      <c r="H269" s="25"/>
    </row>
    <row r="270" spans="1:8">
      <c r="A270" s="91" t="s">
        <v>481</v>
      </c>
      <c r="B270" s="34" t="s">
        <v>482</v>
      </c>
      <c r="C270" s="34" t="s">
        <v>483</v>
      </c>
      <c r="D270" s="35" t="s">
        <v>26</v>
      </c>
      <c r="E270" s="35">
        <v>1</v>
      </c>
      <c r="F270" s="36">
        <v>500</v>
      </c>
      <c r="G270" s="29">
        <f>F270*E270</f>
        <v>500</v>
      </c>
      <c r="H270" s="25"/>
    </row>
    <row r="271" spans="1:8">
      <c r="A271" s="91" t="s">
        <v>484</v>
      </c>
      <c r="B271" s="34" t="s">
        <v>485</v>
      </c>
      <c r="C271" s="34" t="s">
        <v>486</v>
      </c>
      <c r="D271" s="35" t="s">
        <v>26</v>
      </c>
      <c r="E271" s="35">
        <v>1</v>
      </c>
      <c r="F271" s="36">
        <v>873.7</v>
      </c>
      <c r="G271" s="29">
        <f>F271*E271</f>
        <v>873.7</v>
      </c>
      <c r="H271" s="25"/>
    </row>
    <row r="272" spans="1:8">
      <c r="A272" s="28" t="s">
        <v>487</v>
      </c>
      <c r="B272" s="31" t="s">
        <v>413</v>
      </c>
      <c r="C272" s="34" t="s">
        <v>488</v>
      </c>
      <c r="D272" s="35"/>
      <c r="E272" s="35"/>
      <c r="F272" s="36"/>
      <c r="G272" s="29"/>
      <c r="H272" s="25"/>
    </row>
    <row r="273" spans="1:8">
      <c r="A273" s="28" t="s">
        <v>489</v>
      </c>
      <c r="B273" s="88" t="s">
        <v>490</v>
      </c>
      <c r="C273" s="34"/>
      <c r="D273" s="35" t="s">
        <v>26</v>
      </c>
      <c r="E273" s="35">
        <v>1</v>
      </c>
      <c r="F273" s="36">
        <v>500</v>
      </c>
      <c r="G273" s="29">
        <f t="shared" ref="G273:G278" si="28">F273*E273</f>
        <v>500</v>
      </c>
      <c r="H273" s="25"/>
    </row>
    <row r="274" spans="1:8">
      <c r="A274" s="28" t="s">
        <v>491</v>
      </c>
      <c r="B274" s="88" t="s">
        <v>492</v>
      </c>
      <c r="C274" s="34" t="s">
        <v>493</v>
      </c>
      <c r="D274" s="35" t="s">
        <v>18</v>
      </c>
      <c r="E274" s="35">
        <v>2</v>
      </c>
      <c r="F274" s="36">
        <v>900</v>
      </c>
      <c r="G274" s="29">
        <f t="shared" si="28"/>
        <v>1800</v>
      </c>
      <c r="H274" s="25"/>
    </row>
    <row r="275" spans="1:8">
      <c r="A275" s="28" t="s">
        <v>494</v>
      </c>
      <c r="B275" s="31" t="s">
        <v>413</v>
      </c>
      <c r="C275" s="34" t="s">
        <v>495</v>
      </c>
      <c r="D275" s="35" t="s">
        <v>472</v>
      </c>
      <c r="E275" s="35">
        <v>3</v>
      </c>
      <c r="F275" s="36">
        <v>1500</v>
      </c>
      <c r="G275" s="29">
        <f t="shared" si="28"/>
        <v>4500</v>
      </c>
      <c r="H275" s="92"/>
    </row>
    <row r="276" ht="60" spans="1:8">
      <c r="A276" s="28" t="s">
        <v>496</v>
      </c>
      <c r="B276" s="31" t="s">
        <v>413</v>
      </c>
      <c r="C276" s="34" t="s">
        <v>497</v>
      </c>
      <c r="D276" s="35" t="s">
        <v>26</v>
      </c>
      <c r="E276" s="35">
        <v>1</v>
      </c>
      <c r="F276" s="36">
        <v>40000</v>
      </c>
      <c r="G276" s="29">
        <f t="shared" si="28"/>
        <v>40000</v>
      </c>
      <c r="H276" s="25"/>
    </row>
    <row r="277" spans="1:8">
      <c r="A277" s="28" t="s">
        <v>498</v>
      </c>
      <c r="B277" s="31" t="s">
        <v>413</v>
      </c>
      <c r="C277" s="34" t="s">
        <v>499</v>
      </c>
      <c r="D277" s="35" t="s">
        <v>26</v>
      </c>
      <c r="E277" s="35">
        <v>1</v>
      </c>
      <c r="F277" s="36">
        <v>6800</v>
      </c>
      <c r="G277" s="29">
        <f t="shared" si="28"/>
        <v>6800</v>
      </c>
      <c r="H277" s="25"/>
    </row>
    <row r="278" spans="1:8">
      <c r="A278" s="28" t="s">
        <v>500</v>
      </c>
      <c r="B278" s="31" t="s">
        <v>413</v>
      </c>
      <c r="C278" s="34" t="s">
        <v>501</v>
      </c>
      <c r="D278" s="35" t="s">
        <v>26</v>
      </c>
      <c r="E278" s="35">
        <v>1</v>
      </c>
      <c r="F278" s="36">
        <v>1400</v>
      </c>
      <c r="G278" s="29">
        <f t="shared" si="28"/>
        <v>1400</v>
      </c>
      <c r="H278" s="25"/>
    </row>
    <row r="279" spans="1:8">
      <c r="A279" s="28" t="s">
        <v>502</v>
      </c>
      <c r="B279" s="93" t="s">
        <v>503</v>
      </c>
      <c r="C279" s="34" t="s">
        <v>504</v>
      </c>
      <c r="D279" s="35"/>
      <c r="E279" s="35"/>
      <c r="F279" s="36"/>
      <c r="G279" s="29"/>
      <c r="H279" s="25"/>
    </row>
    <row r="280" spans="1:8">
      <c r="A280" s="28" t="s">
        <v>505</v>
      </c>
      <c r="B280" s="31" t="s">
        <v>28</v>
      </c>
      <c r="C280" s="34" t="s">
        <v>29</v>
      </c>
      <c r="D280" s="35" t="s">
        <v>30</v>
      </c>
      <c r="E280" s="35">
        <v>80</v>
      </c>
      <c r="F280" s="36">
        <v>9.41</v>
      </c>
      <c r="G280" s="29">
        <f>F280*E280</f>
        <v>752.8</v>
      </c>
      <c r="H280" s="25"/>
    </row>
    <row r="281" spans="1:8">
      <c r="A281" s="28" t="s">
        <v>506</v>
      </c>
      <c r="B281" s="31" t="s">
        <v>32</v>
      </c>
      <c r="C281" s="34" t="s">
        <v>33</v>
      </c>
      <c r="D281" s="35" t="s">
        <v>30</v>
      </c>
      <c r="E281" s="35">
        <v>80</v>
      </c>
      <c r="F281" s="36">
        <v>2.56</v>
      </c>
      <c r="G281" s="29">
        <f>F281*E281</f>
        <v>204.8</v>
      </c>
      <c r="H281" s="25"/>
    </row>
    <row r="282" spans="1:8">
      <c r="A282" s="28" t="s">
        <v>507</v>
      </c>
      <c r="B282" s="31" t="s">
        <v>35</v>
      </c>
      <c r="C282" s="31" t="s">
        <v>74</v>
      </c>
      <c r="D282" s="28" t="s">
        <v>30</v>
      </c>
      <c r="E282" s="28">
        <v>30</v>
      </c>
      <c r="F282" s="29">
        <v>2.14</v>
      </c>
      <c r="G282" s="29">
        <f>F282*E282</f>
        <v>64.2</v>
      </c>
      <c r="H282" s="25"/>
    </row>
    <row r="283" spans="1:8">
      <c r="A283" s="28" t="s">
        <v>508</v>
      </c>
      <c r="B283" s="31" t="s">
        <v>225</v>
      </c>
      <c r="C283" s="34" t="s">
        <v>226</v>
      </c>
      <c r="D283" s="35" t="s">
        <v>26</v>
      </c>
      <c r="E283" s="35">
        <v>1</v>
      </c>
      <c r="F283" s="36">
        <v>800</v>
      </c>
      <c r="G283" s="29">
        <f>F283*E283</f>
        <v>800</v>
      </c>
      <c r="H283" s="25"/>
    </row>
    <row r="284" ht="24" spans="1:8">
      <c r="A284" s="28" t="s">
        <v>509</v>
      </c>
      <c r="B284" s="31" t="s">
        <v>282</v>
      </c>
      <c r="C284" s="34" t="s">
        <v>510</v>
      </c>
      <c r="D284" s="35" t="s">
        <v>26</v>
      </c>
      <c r="E284" s="35">
        <v>1</v>
      </c>
      <c r="F284" s="36">
        <v>770.25</v>
      </c>
      <c r="G284" s="29">
        <f>F284*E284</f>
        <v>770.25</v>
      </c>
      <c r="H284" s="25"/>
    </row>
    <row r="285" ht="108" spans="1:8">
      <c r="A285" s="28" t="s">
        <v>511</v>
      </c>
      <c r="B285" s="31" t="s">
        <v>512</v>
      </c>
      <c r="C285" s="34" t="s">
        <v>513</v>
      </c>
      <c r="D285" s="35" t="s">
        <v>26</v>
      </c>
      <c r="E285" s="35">
        <v>1</v>
      </c>
      <c r="F285" s="36">
        <v>5000</v>
      </c>
      <c r="G285" s="29">
        <v>5000</v>
      </c>
      <c r="H285" s="25"/>
    </row>
    <row r="286" ht="24" spans="1:8">
      <c r="A286" s="28" t="s">
        <v>514</v>
      </c>
      <c r="B286" s="31" t="s">
        <v>515</v>
      </c>
      <c r="C286" s="34" t="s">
        <v>516</v>
      </c>
      <c r="D286" s="35" t="s">
        <v>26</v>
      </c>
      <c r="E286" s="35">
        <v>1</v>
      </c>
      <c r="F286" s="36">
        <v>10000</v>
      </c>
      <c r="G286" s="29">
        <f>F286*E286</f>
        <v>10000</v>
      </c>
      <c r="H286" s="25"/>
    </row>
    <row r="287" spans="1:8">
      <c r="A287" s="28" t="s">
        <v>517</v>
      </c>
      <c r="B287" s="93" t="s">
        <v>518</v>
      </c>
      <c r="C287" s="34" t="s">
        <v>519</v>
      </c>
      <c r="D287" s="35" t="s">
        <v>26</v>
      </c>
      <c r="E287" s="35">
        <v>1</v>
      </c>
      <c r="F287" s="36">
        <v>3000</v>
      </c>
      <c r="G287" s="29">
        <f>F287*E287</f>
        <v>3000</v>
      </c>
      <c r="H287" s="25"/>
    </row>
    <row r="288" spans="1:8">
      <c r="A288" s="20">
        <v>1.12</v>
      </c>
      <c r="B288" s="21" t="s">
        <v>520</v>
      </c>
      <c r="C288" s="34"/>
      <c r="D288" s="35"/>
      <c r="E288" s="35"/>
      <c r="F288" s="36"/>
      <c r="G288" s="29"/>
      <c r="H288" s="25"/>
    </row>
    <row r="289" spans="1:8">
      <c r="A289" s="28" t="s">
        <v>521</v>
      </c>
      <c r="B289" s="31" t="s">
        <v>522</v>
      </c>
      <c r="C289" s="34" t="s">
        <v>523</v>
      </c>
      <c r="D289" s="35" t="s">
        <v>18</v>
      </c>
      <c r="E289" s="35">
        <v>50</v>
      </c>
      <c r="F289" s="36">
        <v>451.42</v>
      </c>
      <c r="G289" s="29">
        <f t="shared" ref="G289:G296" si="29">F289*E289</f>
        <v>22571</v>
      </c>
      <c r="H289" s="25"/>
    </row>
    <row r="290" spans="1:8">
      <c r="A290" s="28" t="s">
        <v>524</v>
      </c>
      <c r="B290" s="31" t="s">
        <v>522</v>
      </c>
      <c r="C290" s="34" t="s">
        <v>525</v>
      </c>
      <c r="D290" s="35" t="s">
        <v>18</v>
      </c>
      <c r="E290" s="35">
        <v>50</v>
      </c>
      <c r="F290" s="36">
        <v>277.02</v>
      </c>
      <c r="G290" s="29">
        <f t="shared" si="29"/>
        <v>13851</v>
      </c>
      <c r="H290" s="92"/>
    </row>
    <row r="291" spans="1:8">
      <c r="A291" s="28" t="s">
        <v>526</v>
      </c>
      <c r="B291" s="31" t="s">
        <v>522</v>
      </c>
      <c r="C291" s="34" t="s">
        <v>527</v>
      </c>
      <c r="D291" s="35" t="s">
        <v>18</v>
      </c>
      <c r="E291" s="35">
        <v>30</v>
      </c>
      <c r="F291" s="36">
        <v>244.32</v>
      </c>
      <c r="G291" s="29">
        <f t="shared" si="29"/>
        <v>7329.6</v>
      </c>
      <c r="H291" s="25"/>
    </row>
    <row r="292" spans="1:8">
      <c r="A292" s="28" t="s">
        <v>528</v>
      </c>
      <c r="B292" s="31" t="s">
        <v>529</v>
      </c>
      <c r="C292" s="34" t="s">
        <v>530</v>
      </c>
      <c r="D292" s="35" t="s">
        <v>68</v>
      </c>
      <c r="E292" s="35">
        <v>30</v>
      </c>
      <c r="F292" s="36">
        <v>12</v>
      </c>
      <c r="G292" s="29">
        <f t="shared" si="29"/>
        <v>360</v>
      </c>
      <c r="H292" s="92"/>
    </row>
    <row r="293" spans="1:8">
      <c r="A293" s="28" t="s">
        <v>531</v>
      </c>
      <c r="B293" s="31" t="s">
        <v>532</v>
      </c>
      <c r="C293" s="34"/>
      <c r="D293" s="35" t="s">
        <v>68</v>
      </c>
      <c r="E293" s="35">
        <v>5</v>
      </c>
      <c r="F293" s="36">
        <v>50</v>
      </c>
      <c r="G293" s="29">
        <f t="shared" si="29"/>
        <v>250</v>
      </c>
      <c r="H293" s="25"/>
    </row>
    <row r="294" spans="1:8">
      <c r="A294" s="28" t="s">
        <v>533</v>
      </c>
      <c r="B294" s="31" t="s">
        <v>534</v>
      </c>
      <c r="C294" s="34" t="s">
        <v>535</v>
      </c>
      <c r="D294" s="35" t="s">
        <v>68</v>
      </c>
      <c r="E294" s="35">
        <v>20</v>
      </c>
      <c r="F294" s="36">
        <v>40</v>
      </c>
      <c r="G294" s="29">
        <f t="shared" si="29"/>
        <v>800</v>
      </c>
      <c r="H294" s="94"/>
    </row>
    <row r="295" spans="1:8">
      <c r="A295" s="28" t="s">
        <v>536</v>
      </c>
      <c r="B295" s="31" t="s">
        <v>537</v>
      </c>
      <c r="C295" s="34" t="s">
        <v>538</v>
      </c>
      <c r="D295" s="35" t="s">
        <v>68</v>
      </c>
      <c r="E295" s="35">
        <v>10</v>
      </c>
      <c r="F295" s="36">
        <v>50</v>
      </c>
      <c r="G295" s="29">
        <f t="shared" si="29"/>
        <v>500</v>
      </c>
      <c r="H295" s="94"/>
    </row>
    <row r="296" spans="1:8">
      <c r="A296" s="28" t="s">
        <v>539</v>
      </c>
      <c r="B296" s="31" t="s">
        <v>540</v>
      </c>
      <c r="C296" s="34" t="s">
        <v>541</v>
      </c>
      <c r="D296" s="35" t="s">
        <v>68</v>
      </c>
      <c r="E296" s="35">
        <v>40</v>
      </c>
      <c r="F296" s="36">
        <v>60</v>
      </c>
      <c r="G296" s="36">
        <f t="shared" si="29"/>
        <v>2400</v>
      </c>
      <c r="H296" s="94"/>
    </row>
    <row r="297" ht="48" spans="1:8">
      <c r="A297" s="28" t="s">
        <v>542</v>
      </c>
      <c r="B297" s="31" t="s">
        <v>543</v>
      </c>
      <c r="C297" s="34" t="s">
        <v>544</v>
      </c>
      <c r="D297" s="35" t="s">
        <v>68</v>
      </c>
      <c r="E297" s="35">
        <v>4</v>
      </c>
      <c r="F297" s="36">
        <v>1150.01</v>
      </c>
      <c r="G297" s="36">
        <f t="shared" ref="G297:G299" si="30">E297*F297</f>
        <v>4600.04</v>
      </c>
      <c r="H297" s="92"/>
    </row>
    <row r="298" spans="1:8">
      <c r="A298" s="28" t="s">
        <v>545</v>
      </c>
      <c r="B298" s="31" t="s">
        <v>546</v>
      </c>
      <c r="C298" s="34" t="s">
        <v>547</v>
      </c>
      <c r="D298" s="35" t="s">
        <v>68</v>
      </c>
      <c r="E298" s="35">
        <v>5</v>
      </c>
      <c r="F298" s="36">
        <v>280</v>
      </c>
      <c r="G298" s="36">
        <f t="shared" si="30"/>
        <v>1400</v>
      </c>
      <c r="H298" s="92"/>
    </row>
    <row r="299" spans="1:8">
      <c r="A299" s="28" t="s">
        <v>548</v>
      </c>
      <c r="B299" s="31" t="s">
        <v>549</v>
      </c>
      <c r="C299" s="34" t="s">
        <v>550</v>
      </c>
      <c r="D299" s="35" t="s">
        <v>68</v>
      </c>
      <c r="E299" s="35">
        <v>7</v>
      </c>
      <c r="F299" s="36">
        <v>280</v>
      </c>
      <c r="G299" s="36">
        <f t="shared" si="30"/>
        <v>1960</v>
      </c>
      <c r="H299" s="92"/>
    </row>
    <row r="300" ht="48" spans="1:8">
      <c r="A300" s="28" t="s">
        <v>551</v>
      </c>
      <c r="B300" s="31" t="s">
        <v>289</v>
      </c>
      <c r="C300" s="34" t="s">
        <v>552</v>
      </c>
      <c r="D300" s="35" t="s">
        <v>18</v>
      </c>
      <c r="E300" s="35">
        <v>1</v>
      </c>
      <c r="F300" s="36">
        <v>3578.74</v>
      </c>
      <c r="G300" s="29">
        <f>F300*E300</f>
        <v>3578.74</v>
      </c>
      <c r="H300" s="25"/>
    </row>
    <row r="301" ht="96" spans="1:8">
      <c r="A301" s="28" t="s">
        <v>553</v>
      </c>
      <c r="B301" s="31" t="s">
        <v>554</v>
      </c>
      <c r="C301" s="34" t="s">
        <v>555</v>
      </c>
      <c r="D301" s="35" t="s">
        <v>18</v>
      </c>
      <c r="E301" s="35">
        <v>1</v>
      </c>
      <c r="F301" s="36">
        <f>3000+844.63</f>
        <v>3844.63</v>
      </c>
      <c r="G301" s="29">
        <f>F301*E301</f>
        <v>3844.63</v>
      </c>
      <c r="H301" s="92"/>
    </row>
    <row r="302" ht="86.25" spans="1:8">
      <c r="A302" s="28" t="s">
        <v>556</v>
      </c>
      <c r="B302" s="31" t="s">
        <v>557</v>
      </c>
      <c r="C302" s="34" t="s">
        <v>558</v>
      </c>
      <c r="D302" s="35" t="s">
        <v>18</v>
      </c>
      <c r="E302" s="35">
        <v>6</v>
      </c>
      <c r="F302" s="36">
        <f>102.47+200</f>
        <v>302.47</v>
      </c>
      <c r="G302" s="29">
        <f>F302*E302</f>
        <v>1814.82</v>
      </c>
      <c r="H302" s="25"/>
    </row>
    <row r="303" spans="1:8">
      <c r="A303" s="20"/>
      <c r="B303" s="26" t="s">
        <v>559</v>
      </c>
      <c r="C303" s="95"/>
      <c r="D303" s="64"/>
      <c r="E303" s="64"/>
      <c r="F303" s="96"/>
      <c r="G303" s="96">
        <f>SUM(G7:G302)</f>
        <v>604500</v>
      </c>
      <c r="H303" s="25"/>
    </row>
    <row r="304" spans="1:8">
      <c r="A304" s="20">
        <v>2</v>
      </c>
      <c r="B304" s="26" t="s">
        <v>560</v>
      </c>
      <c r="C304" s="22"/>
      <c r="D304" s="23"/>
      <c r="E304" s="23"/>
      <c r="F304" s="24"/>
      <c r="G304" s="96">
        <f>G303/(1-0.025)*0.025</f>
        <v>15500</v>
      </c>
      <c r="H304" s="25"/>
    </row>
    <row r="305" spans="1:8">
      <c r="A305" s="20">
        <v>3</v>
      </c>
      <c r="B305" s="26" t="s">
        <v>561</v>
      </c>
      <c r="C305" s="22"/>
      <c r="D305" s="23"/>
      <c r="E305" s="23"/>
      <c r="F305" s="24"/>
      <c r="G305" s="96">
        <f>G303+G304</f>
        <v>620000</v>
      </c>
      <c r="H305" s="25"/>
    </row>
  </sheetData>
  <autoFilter xmlns:etc="http://www.wps.cn/officeDocument/2017/etCustomData" ref="A3:H305" etc:filterBottomFollowUsedRange="0">
    <extLst/>
  </autoFilter>
  <mergeCells count="6">
    <mergeCell ref="A1:H1"/>
    <mergeCell ref="A2:H2"/>
    <mergeCell ref="A98:A102"/>
    <mergeCell ref="B98:B102"/>
    <mergeCell ref="H266:H267"/>
    <mergeCell ref="I3:I4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分组清单报价表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winter</dc:creator>
  <cp:lastModifiedBy>薛</cp:lastModifiedBy>
  <dcterms:created xsi:type="dcterms:W3CDTF">2023-05-12T11:15:00Z</dcterms:created>
  <dcterms:modified xsi:type="dcterms:W3CDTF">2026-09-15T08:11:13Z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2052-12.1.0.28505</vt:lpwstr>
  </property>
  <property fmtid="{D5CDD505-2E9C-101B-9397-08002B2CF9AE}" pid="3" name="ICV">
    <vt:lpwstr>2DD638ADAA454C4AB94259B16BEFC6B9_13</vt:lpwstr>
  </property>
  <property fmtid="{D5CDD505-2E9C-101B-9397-08002B2CF9AE}" pid="4" name="CalculationRule">
    <vt:i4>0</vt:i4>
  </property>
</Properties>
</file>