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01项目\2026项目\10.2026年省淮河局部分管理设施维修等（第2包）（待上会确定）\9.4接收资料及成果文件\限价\"/>
    </mc:Choice>
  </mc:AlternateContent>
  <bookViews>
    <workbookView windowWidth="27945" windowHeight="12375" firstSheet="1"/>
  </bookViews>
  <sheets>
    <sheet name="1.1 工程项目总价表3" sheetId="6" r:id="rId1"/>
    <sheet name="1.2 分类分项工程量清单计价表" sheetId="5" r:id="rId2"/>
    <sheet name="1.3 控制价-措施项目清单计价表" sheetId="7" r:id="rId3"/>
  </sheets>
  <definedNames>
    <definedName name="_xlnm.Print_Titles" localSheetId="1">'1.2 分类分项工程量清单计价表'!$1:$2</definedName>
    <definedName name="_xlnm.Print_Area" localSheetId="0">'1.1 工程项目总价表3'!$A$1:$C$23</definedName>
    <definedName name="_xlnm.Print_Area" localSheetId="2">'1.3 控制价-措施项目清单计价表'!$A$1:$D$27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<sst xmlns="http://schemas.openxmlformats.org/spreadsheetml/2006/main" count="76" uniqueCount="48">
  <si>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工程项目总价表</t>
  </si>
  <si>
    <t>工程名称：2026年省淮河局部分管理设施维修等（第2包怀远局）</t>
  </si>
  <si>
    <t>第1页 共1页</t>
  </si>
  <si>
    <t>序号</t>
  </si>
  <si>
    <t>工程项目名称</t>
  </si>
  <si>
    <t>金额（元）</t>
  </si>
  <si>
    <t>一</t>
  </si>
  <si>
    <t>分类分项</t>
  </si>
  <si>
    <t>涡左堤路面加宽</t>
  </si>
  <si>
    <t>路面维修</t>
  </si>
  <si>
    <t>限行设施维修</t>
  </si>
  <si>
    <t>二</t>
  </si>
  <si>
    <t>措施项目</t>
  </si>
  <si>
    <t>临时工程</t>
  </si>
  <si>
    <t>安全生产费用</t>
  </si>
  <si>
    <t>合计</t>
  </si>
  <si>
    <t>分类分项工程量清单计价表(建筑工程)</t>
  </si>
  <si>
    <t>项目名称</t>
  </si>
  <si>
    <t>计量
单位</t>
  </si>
  <si>
    <t>工程
数量</t>
  </si>
  <si>
    <t>单价（元）</t>
  </si>
  <si>
    <t>合价（元）</t>
  </si>
  <si>
    <t>备注</t>
  </si>
  <si>
    <t>1.1.1</t>
  </si>
  <si>
    <t>路床整理（含清杂、土方清理等）</t>
  </si>
  <si>
    <t>m2</t>
  </si>
  <si>
    <t>1.1.2</t>
  </si>
  <si>
    <t>级配碎石-10cm</t>
  </si>
  <si>
    <t>1.1.3</t>
  </si>
  <si>
    <t>18cm厚C30商品混凝土路面</t>
  </si>
  <si>
    <t>1.2.1</t>
  </si>
  <si>
    <t>混凝土老路面拆除及外运(含基层压实)</t>
  </si>
  <si>
    <t>1.2.2</t>
  </si>
  <si>
    <t>1.2.3</t>
  </si>
  <si>
    <t>1.3.1</t>
  </si>
  <si>
    <t>反光漆（限行设施基面清理；涂刷国标黄黑相间反光警示漆，条纹整齐顺直、宽窄均匀，黄黑条纹45°；漆面附着力强、耐候耐磨、夜间反光效果良好；包含基面处理、底漆、面漆、人工涂刷、成品养护、清洁收尾全部工序。）</t>
  </si>
  <si>
    <t>1.3.2</t>
  </si>
  <si>
    <t>减速带（橡胶减速带，采用高强度橡胶材质；单条高度4cm，宽度35cm；黑黄相间警示配色；配套膨胀螺栓固定；切割适配堤顶道路宽度；含基面清理、定位、打孔、螺栓锚固、安装固定、现场清理等全部工序；耐磨抗压，耐候抗老化。）</t>
  </si>
  <si>
    <t>m</t>
  </si>
  <si>
    <t>1.3.3</t>
  </si>
  <si>
    <t>限行警示牌移位（含拆除、转运、现场定位、立杆基础加固、标牌安装调平、紧固件配套及现场垃圾清理，标牌安装牢固。）</t>
  </si>
  <si>
    <t>个</t>
  </si>
  <si>
    <t>1.3.4</t>
  </si>
  <si>
    <t>波形护栏（1.双波形护栏：4320mm*310mm*85mm*3mm（两波形梁护栏板的宽度310mm，两波峰的上下高度85mm，板厚：3mm）；2.圆管立柱：114mm×4.5mm×1800mm（规格直径114mm，长度不小于1.8m，壁厚4.5mm；间距4米一个）；3.托架：300mm*70mm*4.5mm；4.柱帽：直径114mm；5.护栏端头：R250；6.横梁垫片：76mm*44mm*4mm；7.连接螺栓：M16*150用于连接立柱和托架，M16*45用于连接托架和护栏板，拼接螺栓：板与板间连接采用M16*35。具体位置及其他事项由甲方确定）</t>
  </si>
  <si>
    <t>措施项目清单计价表</t>
  </si>
  <si>
    <t>总价承包，完成本工程所需要的全部临时工作，包括但不限于临时房屋、施工水电、施工期水保环保等全部内容</t>
  </si>
  <si>
    <t>2.1.1</t>
  </si>
  <si>
    <t>2.2.1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</si>
</sst>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0"/>
      <color rgb="FF000000"/>
      <name val="Arial"/>
      <charset val="1"/>
    </font>
    <font>
      <b/>
      <sz val="8.5"/>
      <color rgb="FF000000"/>
      <name val="黑体"/>
      <charset val="1"/>
    </font>
    <font>
      <b/>
      <sz val="16"/>
      <color rgb="FF000000"/>
      <name val="宋体"/>
      <charset val="1"/>
    </font>
    <font>
      <b/>
      <sz val="10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12"/>
      <color rgb="FF000000"/>
      <name val="宋体"/>
      <charset val="1"/>
    </font>
    <font>
      <sz val="9"/>
      <name val="宋体"/>
      <charset val="134"/>
    </font>
    <font>
      <sz val="11"/>
      <name val="宋体"/>
      <charset val="134"/>
    </font>
    <font>
      <sz val="10"/>
      <color rgb="FFFF0000"/>
      <name val="Arial"/>
      <charset val="1"/>
    </font>
    <font>
      <b/>
      <sz val="16"/>
      <name val="宋体"/>
      <charset val="1"/>
    </font>
    <font>
      <b/>
      <sz val="10"/>
      <name val="黑体"/>
      <charset val="1"/>
    </font>
    <font>
      <b/>
      <sz val="9"/>
      <name val="黑体"/>
      <charset val="1"/>
    </font>
    <font>
      <b/>
      <sz val="10.5"/>
      <name val="宋体"/>
      <charset val="1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8" applyNumberFormat="0" applyAlignment="0" applyProtection="0">
      <alignment vertical="center"/>
    </xf>
    <xf numFmtId="0" fontId="25" fillId="4" borderId="19" applyNumberFormat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27" fillId="5" borderId="20" applyNumberFormat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176" fontId="5" fillId="0" borderId="6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176" fontId="6" fillId="0" borderId="6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176" fontId="7" fillId="0" borderId="9" xfId="0" applyNumberFormat="1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176" fontId="11" fillId="0" borderId="0" xfId="0" applyNumberFormat="1" applyFont="1" applyFill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176" fontId="12" fillId="0" borderId="11" xfId="0" applyNumberFormat="1" applyFont="1" applyFill="1" applyBorder="1" applyAlignment="1">
      <alignment horizontal="left" vertical="center" wrapText="1"/>
    </xf>
    <xf numFmtId="176" fontId="13" fillId="0" borderId="11" xfId="0" applyNumberFormat="1" applyFont="1" applyFill="1" applyBorder="1" applyAlignment="1">
      <alignment horizontal="right" vertical="center"/>
    </xf>
    <xf numFmtId="0" fontId="13" fillId="0" borderId="11" xfId="0" applyFont="1" applyFill="1" applyBorder="1" applyAlignment="1">
      <alignment horizontal="right" vertical="center"/>
    </xf>
    <xf numFmtId="0" fontId="14" fillId="0" borderId="6" xfId="0" applyFont="1" applyFill="1" applyBorder="1" applyAlignment="1">
      <alignment horizontal="center" vertical="center" wrapText="1"/>
    </xf>
    <xf numFmtId="176" fontId="14" fillId="0" borderId="6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 wrapText="1"/>
    </xf>
    <xf numFmtId="176" fontId="14" fillId="0" borderId="12" xfId="0" applyNumberFormat="1" applyFont="1" applyFill="1" applyBorder="1" applyAlignment="1">
      <alignment horizontal="center" vertical="center" wrapText="1"/>
    </xf>
    <xf numFmtId="176" fontId="15" fillId="0" borderId="12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left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176" fontId="15" fillId="0" borderId="12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76" fontId="6" fillId="0" borderId="10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23"/>
  <sheetViews>
    <sheetView tabSelected="1" view="pageBreakPreview" zoomScaleNormal="145" workbookViewId="0">
      <selection activeCell="B15" sqref="B15"/>
    </sheetView>
  </sheetViews>
  <sheetFormatPr defaultColWidth="9" defaultRowHeight="12.75" outlineLevelCol="2"/>
  <cols>
    <col min="1" max="1" width="15.1833333333333" style="1" customWidth="1"/>
    <col min="2" max="2" width="54.9" style="1" customWidth="1"/>
    <col min="3" max="3" width="24.4" style="1" customWidth="1"/>
    <col min="4" max="4" width="11.125" style="1"/>
    <col min="5" max="5" width="12.8916666666667" style="1"/>
    <col min="6" max="16384" width="9" style="1"/>
  </cols>
  <sheetData>
    <row r="1" ht="5.8" customHeight="1" spans="1:3">
      <c r="A1" s="2"/>
      <c r="B1" s="3"/>
      <c r="C1" s="4"/>
    </row>
    <row r="2" ht="44.35" customHeight="1" spans="1:3">
      <c r="A2" s="5" t="s">
        <v>0</v>
      </c>
      <c r="B2" s="5"/>
      <c r="C2" s="5"/>
    </row>
    <row r="3" ht="42.9" customHeight="1" spans="1:3">
      <c r="A3" s="6" t="s">
        <v>1</v>
      </c>
      <c r="B3" s="6"/>
      <c r="C3" s="7" t="s">
        <v>2</v>
      </c>
    </row>
    <row r="4" ht="40" customHeight="1" spans="1:3">
      <c r="A4" s="8" t="s">
        <v>3</v>
      </c>
      <c r="B4" s="9" t="s">
        <v>4</v>
      </c>
      <c r="C4" s="10" t="s">
        <v>5</v>
      </c>
    </row>
    <row r="5" ht="23.25" customHeight="1" spans="1:3">
      <c r="A5" s="15" t="s">
        <v>6</v>
      </c>
      <c r="B5" s="16" t="s">
        <v>7</v>
      </c>
      <c r="C5" s="51">
        <f>SUM(C6:C8)</f>
        <v>650534.68</v>
      </c>
    </row>
    <row r="6" ht="24" customHeight="1" spans="1:3">
      <c r="A6" s="15">
        <v>1.1</v>
      </c>
      <c r="B6" s="16" t="s">
        <v>8</v>
      </c>
      <c r="C6" s="51">
        <f>'1.2 分类分项工程量清单计价表'!F6</f>
        <v>575872.2</v>
      </c>
    </row>
    <row r="7" ht="24" customHeight="1" spans="1:3">
      <c r="A7" s="15">
        <v>1.2</v>
      </c>
      <c r="B7" s="16" t="s">
        <v>9</v>
      </c>
      <c r="C7" s="51">
        <f>'1.2 分类分项工程量清单计价表'!F10</f>
        <v>67078</v>
      </c>
    </row>
    <row r="8" ht="24" customHeight="1" spans="1:3">
      <c r="A8" s="15">
        <v>1.3</v>
      </c>
      <c r="B8" s="16" t="s">
        <v>10</v>
      </c>
      <c r="C8" s="51">
        <f>'1.2 分类分项工程量清单计价表'!F14</f>
        <v>7584.48</v>
      </c>
    </row>
    <row r="9" ht="24" customHeight="1" spans="1:3">
      <c r="A9" s="15" t="s">
        <v>11</v>
      </c>
      <c r="B9" s="16" t="s">
        <v>12</v>
      </c>
      <c r="C9" s="51">
        <f>'1.3 控制价-措施项目清单计价表'!C27</f>
        <v>29465.3236</v>
      </c>
    </row>
    <row r="10" ht="24" customHeight="1" spans="1:3">
      <c r="A10" s="15">
        <v>2.1</v>
      </c>
      <c r="B10" s="16" t="s">
        <v>13</v>
      </c>
      <c r="C10" s="51">
        <f>'1.3 控制价-措施项目清单计价表'!C5</f>
        <v>12465.3236</v>
      </c>
    </row>
    <row r="11" ht="23.25" customHeight="1" spans="1:3">
      <c r="A11" s="15">
        <v>2.2</v>
      </c>
      <c r="B11" s="16" t="s">
        <v>14</v>
      </c>
      <c r="C11" s="51">
        <f>'1.3 控制价-措施项目清单计价表'!C7</f>
        <v>17000</v>
      </c>
    </row>
    <row r="12" ht="23.25" customHeight="1" spans="1:3">
      <c r="A12" s="15"/>
      <c r="B12" s="16"/>
      <c r="C12" s="51"/>
    </row>
    <row r="13" ht="24" customHeight="1" spans="1:3">
      <c r="A13" s="15"/>
      <c r="B13" s="16"/>
      <c r="C13" s="51"/>
    </row>
    <row r="14" ht="23.25" customHeight="1" spans="1:3">
      <c r="A14" s="15"/>
      <c r="B14" s="16"/>
      <c r="C14" s="51"/>
    </row>
    <row r="15" ht="23.25" customHeight="1" spans="1:3">
      <c r="A15" s="15"/>
      <c r="B15" s="16"/>
      <c r="C15" s="51"/>
    </row>
    <row r="16" ht="23.25" customHeight="1" spans="1:3">
      <c r="A16" s="15"/>
      <c r="B16" s="16"/>
      <c r="C16" s="51"/>
    </row>
    <row r="17" ht="24" customHeight="1" spans="1:3">
      <c r="A17" s="15"/>
      <c r="B17" s="16"/>
      <c r="C17" s="51"/>
    </row>
    <row r="18" ht="23.25" customHeight="1" spans="1:3">
      <c r="A18" s="15"/>
      <c r="B18" s="16"/>
      <c r="C18" s="51"/>
    </row>
    <row r="19" ht="23.25" customHeight="1" spans="1:3">
      <c r="A19" s="15"/>
      <c r="B19" s="16"/>
      <c r="C19" s="51"/>
    </row>
    <row r="20" ht="24" customHeight="1" spans="1:3">
      <c r="A20" s="15"/>
      <c r="B20" s="16"/>
      <c r="C20" s="51"/>
    </row>
    <row r="21" ht="23.25" customHeight="1" spans="1:3">
      <c r="A21" s="15"/>
      <c r="B21" s="16"/>
      <c r="C21" s="51"/>
    </row>
    <row r="22" ht="23.25" customHeight="1" spans="1:3">
      <c r="A22" s="15"/>
      <c r="B22" s="16"/>
      <c r="C22" s="51"/>
    </row>
    <row r="23" ht="26.2" customHeight="1" spans="1:3">
      <c r="A23" s="52"/>
      <c r="B23" s="53" t="s">
        <v>15</v>
      </c>
      <c r="C23" s="54">
        <f>C5+C9</f>
        <v>680000.0036</v>
      </c>
    </row>
  </sheetData>
  <mergeCells count="2">
    <mergeCell ref="A2:C2"/>
    <mergeCell ref="A3:B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0"/>
  <sheetViews>
    <sheetView zoomScale="120" zoomScaleNormal="120" workbookViewId="0">
      <pane ySplit="4" topLeftCell="A5" activePane="bottomLeft" state="frozen"/>
      <selection/>
      <selection pane="bottomLeft" activeCell="D7" sqref="D7"/>
    </sheetView>
  </sheetViews>
  <sheetFormatPr defaultColWidth="9" defaultRowHeight="13.5" outlineLevelCol="7"/>
  <cols>
    <col min="1" max="1" width="7.5" style="25" customWidth="1"/>
    <col min="2" max="2" width="34.3833333333333" style="25" customWidth="1"/>
    <col min="3" max="3" width="7.5" style="25" customWidth="1"/>
    <col min="4" max="4" width="7.13333333333333" style="25" customWidth="1"/>
    <col min="5" max="5" width="11.0166666666667" style="26" customWidth="1"/>
    <col min="6" max="6" width="12.225" style="26" customWidth="1"/>
    <col min="7" max="7" width="7.86666666666667" style="25" customWidth="1"/>
    <col min="8" max="16384" width="9" style="25"/>
  </cols>
  <sheetData>
    <row r="1" s="1" customFormat="1" ht="17.45" customHeight="1" spans="1:8">
      <c r="A1" s="2"/>
      <c r="B1" s="3"/>
      <c r="C1" s="3"/>
      <c r="D1" s="4"/>
      <c r="E1" s="27"/>
      <c r="F1" s="27"/>
      <c r="G1" s="4"/>
      <c r="H1" s="28"/>
    </row>
    <row r="2" s="1" customFormat="1" ht="34.2" customHeight="1" spans="1:8">
      <c r="A2" s="29" t="s">
        <v>16</v>
      </c>
      <c r="B2" s="29"/>
      <c r="C2" s="29"/>
      <c r="D2" s="29"/>
      <c r="E2" s="30"/>
      <c r="F2" s="30"/>
      <c r="G2" s="29"/>
      <c r="H2" s="28"/>
    </row>
    <row r="3" s="1" customFormat="1" ht="30.55" customHeight="1" spans="1:8">
      <c r="A3" s="31" t="s">
        <v>1</v>
      </c>
      <c r="B3" s="31"/>
      <c r="C3" s="31"/>
      <c r="D3" s="31"/>
      <c r="E3" s="32"/>
      <c r="F3" s="33"/>
      <c r="G3" s="34"/>
      <c r="H3" s="28"/>
    </row>
    <row r="4" s="1" customFormat="1" ht="40" customHeight="1" spans="1:8">
      <c r="A4" s="35" t="s">
        <v>3</v>
      </c>
      <c r="B4" s="35" t="s">
        <v>17</v>
      </c>
      <c r="C4" s="35" t="s">
        <v>18</v>
      </c>
      <c r="D4" s="35" t="s">
        <v>19</v>
      </c>
      <c r="E4" s="36" t="s">
        <v>20</v>
      </c>
      <c r="F4" s="36" t="s">
        <v>21</v>
      </c>
      <c r="G4" s="35" t="s">
        <v>22</v>
      </c>
      <c r="H4" s="28"/>
    </row>
    <row r="5" s="1" customFormat="1" ht="22" customHeight="1" spans="1:8">
      <c r="A5" s="37" t="s">
        <v>6</v>
      </c>
      <c r="B5" s="38" t="s">
        <v>7</v>
      </c>
      <c r="C5" s="39"/>
      <c r="D5" s="39"/>
      <c r="E5" s="40"/>
      <c r="F5" s="41">
        <f>F6+F10+F14</f>
        <v>650534.68</v>
      </c>
      <c r="G5" s="42"/>
      <c r="H5" s="28"/>
    </row>
    <row r="6" s="24" customFormat="1" ht="22" customHeight="1" spans="1:8">
      <c r="A6" s="37">
        <v>1.1</v>
      </c>
      <c r="B6" s="38" t="s">
        <v>8</v>
      </c>
      <c r="C6" s="43"/>
      <c r="D6" s="43"/>
      <c r="E6" s="44"/>
      <c r="F6" s="41">
        <f>SUM(F7:F9)</f>
        <v>575872.2</v>
      </c>
      <c r="G6" s="45"/>
    </row>
    <row r="7" s="24" customFormat="1" ht="22" customHeight="1" spans="1:8">
      <c r="A7" s="43" t="s">
        <v>23</v>
      </c>
      <c r="B7" s="46" t="s">
        <v>24</v>
      </c>
      <c r="C7" s="43" t="s">
        <v>25</v>
      </c>
      <c r="D7" s="43">
        <v>4230</v>
      </c>
      <c r="E7" s="44">
        <v>2.74</v>
      </c>
      <c r="F7" s="44">
        <f t="shared" ref="F7:F13" si="0">E7*D7</f>
        <v>11590.2</v>
      </c>
      <c r="G7" s="45"/>
    </row>
    <row r="8" s="24" customFormat="1" ht="22" customHeight="1" spans="1:8">
      <c r="A8" s="43" t="s">
        <v>26</v>
      </c>
      <c r="B8" s="46" t="s">
        <v>27</v>
      </c>
      <c r="C8" s="43" t="s">
        <v>25</v>
      </c>
      <c r="D8" s="43">
        <v>4230</v>
      </c>
      <c r="E8" s="44">
        <v>24.51</v>
      </c>
      <c r="F8" s="44">
        <f t="shared" si="0"/>
        <v>103677.3</v>
      </c>
      <c r="G8" s="45"/>
    </row>
    <row r="9" s="24" customFormat="1" ht="22" customHeight="1" spans="1:8">
      <c r="A9" s="43" t="s">
        <v>28</v>
      </c>
      <c r="B9" s="46" t="s">
        <v>29</v>
      </c>
      <c r="C9" s="43" t="s">
        <v>25</v>
      </c>
      <c r="D9" s="43">
        <v>4230</v>
      </c>
      <c r="E9" s="44">
        <v>108.89</v>
      </c>
      <c r="F9" s="44">
        <f t="shared" si="0"/>
        <v>460604.7</v>
      </c>
      <c r="G9" s="45"/>
    </row>
    <row r="10" s="24" customFormat="1" ht="22" customHeight="1" spans="1:8">
      <c r="A10" s="37">
        <v>1.2</v>
      </c>
      <c r="B10" s="38" t="s">
        <v>9</v>
      </c>
      <c r="C10" s="43"/>
      <c r="D10" s="43"/>
      <c r="E10" s="44"/>
      <c r="F10" s="41">
        <f>SUM(F11:F13)</f>
        <v>67078</v>
      </c>
      <c r="G10" s="45"/>
    </row>
    <row r="11" s="24" customFormat="1" ht="22" customHeight="1" spans="1:8">
      <c r="A11" s="43" t="s">
        <v>30</v>
      </c>
      <c r="B11" s="46" t="s">
        <v>31</v>
      </c>
      <c r="C11" s="43" t="s">
        <v>25</v>
      </c>
      <c r="D11" s="43">
        <v>440</v>
      </c>
      <c r="E11" s="44">
        <v>19.05</v>
      </c>
      <c r="F11" s="44">
        <f t="shared" ref="F11:F13" si="1">E11*D11</f>
        <v>8382</v>
      </c>
      <c r="G11" s="45"/>
    </row>
    <row r="12" s="24" customFormat="1" ht="22" customHeight="1" spans="1:8">
      <c r="A12" s="43" t="s">
        <v>32</v>
      </c>
      <c r="B12" s="46" t="s">
        <v>27</v>
      </c>
      <c r="C12" s="43" t="s">
        <v>25</v>
      </c>
      <c r="D12" s="43">
        <v>440</v>
      </c>
      <c r="E12" s="44">
        <v>24.51</v>
      </c>
      <c r="F12" s="44">
        <f t="shared" si="1"/>
        <v>10784.4</v>
      </c>
      <c r="G12" s="45"/>
    </row>
    <row r="13" s="24" customFormat="1" ht="22" customHeight="1" spans="1:8">
      <c r="A13" s="43" t="s">
        <v>33</v>
      </c>
      <c r="B13" s="46" t="s">
        <v>29</v>
      </c>
      <c r="C13" s="43" t="s">
        <v>25</v>
      </c>
      <c r="D13" s="43">
        <v>440</v>
      </c>
      <c r="E13" s="44">
        <v>108.89</v>
      </c>
      <c r="F13" s="44">
        <f t="shared" si="1"/>
        <v>47911.6</v>
      </c>
      <c r="G13" s="45"/>
    </row>
    <row r="14" s="24" customFormat="1" ht="20" customHeight="1" spans="1:8">
      <c r="A14" s="43">
        <v>1.3</v>
      </c>
      <c r="B14" s="46" t="s">
        <v>10</v>
      </c>
      <c r="C14" s="43"/>
      <c r="D14" s="43"/>
      <c r="E14" s="44"/>
      <c r="F14" s="41">
        <f>SUM(F15:F18)</f>
        <v>7584.48</v>
      </c>
      <c r="G14" s="45"/>
    </row>
    <row r="15" s="24" customFormat="1" ht="56.25" spans="1:8">
      <c r="A15" s="43" t="s">
        <v>34</v>
      </c>
      <c r="B15" s="46" t="s">
        <v>35</v>
      </c>
      <c r="C15" s="47" t="s">
        <v>25</v>
      </c>
      <c r="D15" s="43">
        <v>50</v>
      </c>
      <c r="E15" s="44">
        <v>26.94</v>
      </c>
      <c r="F15" s="44">
        <f t="shared" ref="F15:F18" si="2">E15*D15</f>
        <v>1347</v>
      </c>
      <c r="G15" s="45"/>
    </row>
    <row r="16" s="24" customFormat="1" ht="56.25" spans="1:8">
      <c r="A16" s="43" t="s">
        <v>36</v>
      </c>
      <c r="B16" s="46" t="s">
        <v>37</v>
      </c>
      <c r="C16" s="47" t="s">
        <v>38</v>
      </c>
      <c r="D16" s="47">
        <v>30</v>
      </c>
      <c r="E16" s="44">
        <v>134.97</v>
      </c>
      <c r="F16" s="44">
        <f t="shared" si="2"/>
        <v>4049.1</v>
      </c>
      <c r="G16" s="45"/>
    </row>
    <row r="17" s="24" customFormat="1" ht="33.75" spans="1:7">
      <c r="A17" s="43" t="s">
        <v>39</v>
      </c>
      <c r="B17" s="48" t="s">
        <v>40</v>
      </c>
      <c r="C17" s="47" t="s">
        <v>41</v>
      </c>
      <c r="D17" s="47">
        <v>1</v>
      </c>
      <c r="E17" s="44">
        <v>711.48</v>
      </c>
      <c r="F17" s="44">
        <f t="shared" si="2"/>
        <v>711.48</v>
      </c>
      <c r="G17" s="45"/>
    </row>
    <row r="18" s="24" customFormat="1" ht="112.5" spans="1:7">
      <c r="A18" s="43" t="s">
        <v>42</v>
      </c>
      <c r="B18" s="46" t="s">
        <v>43</v>
      </c>
      <c r="C18" s="43" t="s">
        <v>38</v>
      </c>
      <c r="D18" s="43">
        <v>10</v>
      </c>
      <c r="E18" s="44">
        <v>147.69</v>
      </c>
      <c r="F18" s="44">
        <f t="shared" si="2"/>
        <v>1476.9</v>
      </c>
      <c r="G18" s="45"/>
    </row>
    <row r="19" s="24" customFormat="1" ht="20" customHeight="1" spans="1:7">
      <c r="A19" s="37"/>
      <c r="B19" s="49"/>
      <c r="C19" s="49"/>
      <c r="D19" s="49"/>
      <c r="E19" s="44"/>
      <c r="F19" s="50"/>
      <c r="G19" s="45"/>
    </row>
    <row r="20" s="24" customFormat="1" ht="20" customHeight="1" spans="1:7">
      <c r="A20" s="37"/>
      <c r="B20" s="49" t="s">
        <v>15</v>
      </c>
      <c r="C20" s="49"/>
      <c r="D20" s="49"/>
      <c r="E20" s="44"/>
      <c r="F20" s="50">
        <f>F5</f>
        <v>650534.68</v>
      </c>
      <c r="G20" s="45"/>
    </row>
  </sheetData>
  <mergeCells count="5">
    <mergeCell ref="B1:C1"/>
    <mergeCell ref="D1:G1"/>
    <mergeCell ref="A2:G2"/>
    <mergeCell ref="A3:E3"/>
    <mergeCell ref="F3:G3"/>
  </mergeCells>
  <printOptions horizontalCentered="1"/>
  <pageMargins left="0.751388888888889" right="0.751388888888889" top="0.590277777777778" bottom="0.590277777777778" header="0.432638888888889" footer="0.5"/>
  <pageSetup paperSize="9" orientation="portrait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D27"/>
  <sheetViews>
    <sheetView workbookViewId="0">
      <selection activeCell="C11" sqref="C11"/>
    </sheetView>
  </sheetViews>
  <sheetFormatPr defaultColWidth="9" defaultRowHeight="12.75" outlineLevelCol="3"/>
  <cols>
    <col min="1" max="1" width="12.9833333333333" style="1" customWidth="1"/>
    <col min="2" max="2" width="30.3666666666667" style="1" customWidth="1"/>
    <col min="3" max="3" width="20.7666666666667" style="1" customWidth="1"/>
    <col min="4" max="4" width="30.3666666666667" style="1" customWidth="1"/>
    <col min="5" max="16384" width="9" style="1"/>
  </cols>
  <sheetData>
    <row r="1" ht="17.45" customHeight="1" spans="1:4">
      <c r="A1" s="2"/>
      <c r="B1" s="3"/>
      <c r="C1" s="4"/>
      <c r="D1" s="4"/>
    </row>
    <row r="2" ht="34.2" customHeight="1" spans="1:4">
      <c r="A2" s="5" t="s">
        <v>44</v>
      </c>
      <c r="B2" s="5"/>
      <c r="C2" s="5"/>
      <c r="D2" s="5"/>
    </row>
    <row r="3" ht="46.55" customHeight="1" spans="1:4">
      <c r="A3" s="6" t="s">
        <v>1</v>
      </c>
      <c r="B3" s="6"/>
      <c r="C3" s="6"/>
      <c r="D3" s="7" t="s">
        <v>2</v>
      </c>
    </row>
    <row r="4" ht="40" customHeight="1" spans="1:4">
      <c r="A4" s="8" t="s">
        <v>3</v>
      </c>
      <c r="B4" s="9" t="s">
        <v>17</v>
      </c>
      <c r="C4" s="9" t="s">
        <v>5</v>
      </c>
      <c r="D4" s="10" t="s">
        <v>22</v>
      </c>
    </row>
    <row r="5" ht="51" spans="1:4">
      <c r="A5" s="11">
        <v>2.1</v>
      </c>
      <c r="B5" s="12" t="s">
        <v>13</v>
      </c>
      <c r="C5" s="13">
        <f>C6</f>
        <v>12465.3236</v>
      </c>
      <c r="D5" s="14" t="s">
        <v>45</v>
      </c>
    </row>
    <row r="6" ht="23.25" customHeight="1" spans="1:4">
      <c r="A6" s="15" t="s">
        <v>46</v>
      </c>
      <c r="B6" s="16" t="s">
        <v>13</v>
      </c>
      <c r="C6" s="17">
        <f>'1.2 分类分项工程量清单计价表'!F20*0.02-545.37</f>
        <v>12465.3236</v>
      </c>
      <c r="D6" s="14"/>
    </row>
    <row r="7" ht="22.55" customHeight="1" spans="1:4">
      <c r="A7" s="11">
        <v>2.2</v>
      </c>
      <c r="B7" s="12" t="s">
        <v>14</v>
      </c>
      <c r="C7" s="13">
        <f>C8</f>
        <v>17000</v>
      </c>
      <c r="D7" s="14"/>
    </row>
    <row r="8" ht="23.25" customHeight="1" spans="1:4">
      <c r="A8" s="15" t="s">
        <v>47</v>
      </c>
      <c r="B8" s="16" t="s">
        <v>14</v>
      </c>
      <c r="C8" s="17">
        <f>680000*0.025</f>
        <v>17000</v>
      </c>
      <c r="D8" s="14"/>
    </row>
    <row r="9" ht="22.55" customHeight="1" spans="1:4">
      <c r="A9" s="15"/>
      <c r="B9" s="18"/>
      <c r="C9" s="18"/>
      <c r="D9" s="19"/>
    </row>
    <row r="10" ht="23.25" customHeight="1" spans="1:4">
      <c r="A10" s="15"/>
      <c r="B10" s="18"/>
      <c r="C10" s="18"/>
      <c r="D10" s="19"/>
    </row>
    <row r="11" ht="22.55" customHeight="1" spans="1:4">
      <c r="A11" s="15"/>
      <c r="B11" s="18"/>
      <c r="C11" s="18"/>
      <c r="D11" s="19"/>
    </row>
    <row r="12" ht="23.25" customHeight="1" spans="1:4">
      <c r="A12" s="15"/>
      <c r="B12" s="18"/>
      <c r="C12" s="18"/>
      <c r="D12" s="19"/>
    </row>
    <row r="13" ht="22.55" customHeight="1" spans="1:4">
      <c r="A13" s="15"/>
      <c r="B13" s="18"/>
      <c r="C13" s="18"/>
      <c r="D13" s="19"/>
    </row>
    <row r="14" ht="23.25" customHeight="1" spans="1:4">
      <c r="A14" s="15"/>
      <c r="B14" s="18"/>
      <c r="C14" s="18"/>
      <c r="D14" s="19"/>
    </row>
    <row r="15" ht="22.55" customHeight="1" spans="1:4">
      <c r="A15" s="15"/>
      <c r="B15" s="18"/>
      <c r="C15" s="18"/>
      <c r="D15" s="19"/>
    </row>
    <row r="16" ht="23.25" customHeight="1" spans="1:4">
      <c r="A16" s="15"/>
      <c r="B16" s="18"/>
      <c r="C16" s="18"/>
      <c r="D16" s="19"/>
    </row>
    <row r="17" ht="22.55" customHeight="1" spans="1:4">
      <c r="A17" s="15"/>
      <c r="B17" s="18"/>
      <c r="C17" s="18"/>
      <c r="D17" s="19"/>
    </row>
    <row r="18" ht="23.25" customHeight="1" spans="1:4">
      <c r="A18" s="15"/>
      <c r="B18" s="18"/>
      <c r="C18" s="18"/>
      <c r="D18" s="19"/>
    </row>
    <row r="19" ht="22.55" customHeight="1" spans="1:4">
      <c r="A19" s="15"/>
      <c r="B19" s="18"/>
      <c r="C19" s="18"/>
      <c r="D19" s="19"/>
    </row>
    <row r="20" ht="23.25" customHeight="1" spans="1:4">
      <c r="A20" s="15"/>
      <c r="B20" s="18"/>
      <c r="C20" s="18"/>
      <c r="D20" s="19"/>
    </row>
    <row r="21" ht="22.55" customHeight="1" spans="1:4">
      <c r="A21" s="15"/>
      <c r="B21" s="18"/>
      <c r="C21" s="18"/>
      <c r="D21" s="19"/>
    </row>
    <row r="22" ht="23.25" customHeight="1" spans="1:4">
      <c r="A22" s="15"/>
      <c r="B22" s="18"/>
      <c r="C22" s="18"/>
      <c r="D22" s="19"/>
    </row>
    <row r="23" ht="22.55" customHeight="1" spans="1:4">
      <c r="A23" s="15"/>
      <c r="B23" s="18"/>
      <c r="C23" s="18"/>
      <c r="D23" s="19"/>
    </row>
    <row r="24" ht="23.25" customHeight="1" spans="1:4">
      <c r="A24" s="15"/>
      <c r="B24" s="18"/>
      <c r="C24" s="18"/>
      <c r="D24" s="19"/>
    </row>
    <row r="25" ht="22.55" customHeight="1" spans="1:4">
      <c r="A25" s="15"/>
      <c r="B25" s="18"/>
      <c r="C25" s="18"/>
      <c r="D25" s="19"/>
    </row>
    <row r="26" ht="23.25" customHeight="1" spans="1:4">
      <c r="A26" s="15"/>
      <c r="B26" s="18"/>
      <c r="C26" s="18"/>
      <c r="D26" s="19"/>
    </row>
    <row r="27" ht="22.55" customHeight="1" spans="1:4">
      <c r="A27" s="20"/>
      <c r="B27" s="21" t="s">
        <v>15</v>
      </c>
      <c r="C27" s="22">
        <f>C5+C7</f>
        <v>29465.3236</v>
      </c>
      <c r="D27" s="23"/>
    </row>
  </sheetData>
  <mergeCells count="3">
    <mergeCell ref="C1:D1"/>
    <mergeCell ref="A2:D2"/>
    <mergeCell ref="A3:C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1.1 工程项目总价表3</vt:lpstr>
      <vt:lpstr>1.2 分类分项工程量清单计价表</vt:lpstr>
      <vt:lpstr>1.3 控制价-措施项目清单计价表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董良玉</dc:creator>
  <cp:lastModifiedBy>Administrator</cp:lastModifiedBy>
  <dcterms:created xsi:type="dcterms:W3CDTF">2021-07-20T06:04:00Z</dcterms:created>
  <cp:lastPrinted>2025-02-10T00:37:00Z</cp:lastPrinted>
  <dcterms:modified xsi:type="dcterms:W3CDTF">2026-09-04T09:32:25Z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228C1047B30842FD984E8513445BD45D_13</vt:lpwstr>
  </property>
  <property fmtid="{D5CDD505-2E9C-101B-9397-08002B2CF9AE}" pid="4" name="CalculationRule">
    <vt:i4>0</vt:i4>
  </property>
</Properties>
</file>