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6" name="ID_5911B3337CD141B7BCE8B7B1DF87ACD3" descr="120ab19a021592c145b88b7176b987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H="1">
          <a:off x="10422890" y="1329055"/>
          <a:ext cx="1067435" cy="993140"/>
        </a:xfrm>
        <a:prstGeom prst="rect">
          <a:avLst/>
        </a:prstGeom>
      </xdr:spPr>
    </xdr:pic>
  </etc:cellImage>
  <etc:cellImage>
    <xdr:pic>
      <xdr:nvPicPr>
        <xdr:cNvPr id="7" name="ID_CB41C1D287764028B7F6D8820A0863AF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600180" y="21642070"/>
          <a:ext cx="1110615" cy="9931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604A967992994AC7AEB6BDD5ACD82C6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298045" y="28216860"/>
          <a:ext cx="10429875" cy="92297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" name="ID_1E1FD83AD2DD48DD8A3176776F18AA4E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415905" y="2256155"/>
          <a:ext cx="9134475" cy="9134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3" name="ID_E53DAC3B2A8C41DF9FFDE58E5A7EC42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438130" y="17518380"/>
          <a:ext cx="10115550" cy="9001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" name="ID_C331B74B841A4271B7744EAA134D2947"/>
        <xdr:cNvPicPr>
          <a:picLocks noChangeAspect="1"/>
        </xdr:cNvPicPr>
      </xdr:nvPicPr>
      <xdr:blipFill>
        <a:blip r:embed="rId6" r:link="rId7"/>
        <a:stretch>
          <a:fillRect/>
        </a:stretch>
      </xdr:blipFill>
      <xdr:spPr>
        <a:xfrm>
          <a:off x="4782185" y="3225800"/>
          <a:ext cx="1016000" cy="10287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55" name="ID_4429FA086EE846E29A81FEAB2D5350FA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422890" y="18496915"/>
          <a:ext cx="9229725" cy="9086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7" name="ID_930FE48017FC45F9B222CD0DDA5386CC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393680" y="51046380"/>
          <a:ext cx="7458075" cy="7515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3" name="ID_E8759A5287B1496DA32E3DA2F3AE940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0422255" y="23641685"/>
          <a:ext cx="1105535" cy="9963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5" name="ID_3C1510FB365642EF980233ED78AB448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0549890" y="47468155"/>
          <a:ext cx="8886825" cy="89439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8" name="ID_F008A6671FF34A47823EE8132D1E1498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0730230" y="4944745"/>
          <a:ext cx="9315450" cy="9144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11DF1EE770B345288BDF30FF39FE45E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1642090" y="5356860"/>
          <a:ext cx="9086850" cy="7858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1" name="ID_49DC68B2AB834AD481DC284848450AE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0505440" y="7538085"/>
          <a:ext cx="9201150" cy="9086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2" name="ID_04BBDB3D8DCF4C14A127FB300A9D86A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483215" y="8427085"/>
          <a:ext cx="9229725" cy="9144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3" name="ID_9F4A0C3C36B7461BBABB9B178975C0A9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483215" y="9480550"/>
          <a:ext cx="10715625" cy="9172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9" name="ID_12CCCAD243124F4486EF54B5D20A505A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0430510" y="44644310"/>
          <a:ext cx="9991725" cy="88296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" name="ID_0AD7BCCA11CA43E48D419E48D482EA5D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0415905" y="10332085"/>
          <a:ext cx="9201150" cy="9172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6" name="ID_48E2529E92E74160918C92A35903B579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0501630" y="12534900"/>
          <a:ext cx="1073150" cy="9931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7" name="ID_2E3BFF36011A4A738E2285117EFDAED8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0467975" y="11631930"/>
          <a:ext cx="10601325" cy="8801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8" name="ID_BD6D820D83A64E74B85E3856B6C2E5D5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0475595" y="13484225"/>
          <a:ext cx="9286875" cy="8963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4" name="ID_566CA06D730042B3A5B88ECC2A891843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0452735" y="24608155"/>
          <a:ext cx="9115425" cy="9172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6" name="ID_03AD5B46FD944969A6DEDC1D8550C1C2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0393680" y="19483705"/>
          <a:ext cx="10487025" cy="9144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9" name="ID_A8BDBE74F66D40888D06D4EF6F191650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0408285" y="14545310"/>
          <a:ext cx="7315200" cy="74580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0" name="ID_36F4BC2256624844B65462DE371FB4D0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0475595" y="15471775"/>
          <a:ext cx="10029825" cy="9172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3" name="ID_92B5D488FF4F477BB29F75E1B295B816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0370820" y="36777295"/>
          <a:ext cx="9201150" cy="9258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D7081C9DC8564DD7BE74D375A71BD050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1603990" y="16525240"/>
          <a:ext cx="11630025" cy="101441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56" name="ID_5935FED2DD9A4032AB7A5E637D5FD048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8082280" y="9309735"/>
          <a:ext cx="1143635" cy="98869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8" name="ID_C6525B9318F14C588B981B3AB0EC58B7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0491470" y="20692110"/>
          <a:ext cx="1061085" cy="9931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" name="ID_282F9E277ABC41CF9F2DA3460A715879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1589385" y="22666325"/>
          <a:ext cx="9144000" cy="92011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5" name="ID_D1BB5D7CB4FC4498942FE7B12ABB2AA1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10378440" y="25594310"/>
          <a:ext cx="9144000" cy="80581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6" name="ID_A62885982D37417EA8A7EB052EA63EB0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10445750" y="47976155"/>
          <a:ext cx="7448550" cy="74866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7" name="ID_94B571B6ACBD41E09CADF8B96E31A011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10444480" y="26710005"/>
          <a:ext cx="1105535" cy="9563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2" name="ID_A6A6B51017BD48F0BCF8D370940DF4DC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10401300" y="29658310"/>
          <a:ext cx="9258300" cy="9086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00" name="ID_EBBF42A935EC4CCBBF102E6A97349F71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10139045" y="40951150"/>
          <a:ext cx="6400800" cy="6419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B49348C386B145B7A941C541C710117A" descr="8cb1dea6874388c5ae7d0a3dafe7fd44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5256530" y="28746450"/>
          <a:ext cx="882015" cy="878205"/>
        </a:xfrm>
        <a:prstGeom prst="rect">
          <a:avLst/>
        </a:prstGeom>
      </xdr:spPr>
    </xdr:pic>
  </etc:cellImage>
  <etc:cellImage>
    <xdr:pic>
      <xdr:nvPicPr>
        <xdr:cNvPr id="76" name="ID_7576E39682A440E296C9BEF02F838121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0452735" y="32795845"/>
          <a:ext cx="10229850" cy="86487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9" name="ID_E56B78363ECC4BE491CAA6DEE138E340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0464165" y="33825815"/>
          <a:ext cx="1050925" cy="9931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1" name="ID_1F2DDE5E36DC439BBBDD25402BE83227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0408285" y="34768155"/>
          <a:ext cx="9344025" cy="9172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2" name="ID_23C24DB779674A17AAAA640BFFE07521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0408285" y="35739070"/>
          <a:ext cx="10629900" cy="9144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2A85A0AD6DF6499C81315F3AF8A727C2" descr="ed72ca4005480e2d60a0aa1acf4a88c7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3771900" y="14258290"/>
          <a:ext cx="1396365" cy="1394460"/>
        </a:xfrm>
        <a:prstGeom prst="rect">
          <a:avLst/>
        </a:prstGeom>
      </xdr:spPr>
    </xdr:pic>
  </etc:cellImage>
  <etc:cellImage>
    <xdr:pic>
      <xdr:nvPicPr>
        <xdr:cNvPr id="86" name="ID_93A3AD0192514D1983515839B241BB57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9909175" y="10432415"/>
          <a:ext cx="5343525" cy="53435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91" name="ID_5CE38269EE7E4D3383E159A8A5E40FBA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9500235" y="10287000"/>
          <a:ext cx="2662555" cy="26714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3" name="ID_EE37AF03A1CB40F99BBF6249B4817F39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10468610" y="42014775"/>
          <a:ext cx="10429875" cy="9086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" name="ID_48DF6AD7ED384A009B3993AA297DEE99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11541760" y="42870755"/>
          <a:ext cx="1113155" cy="9531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2" name="ID_E308488C2B41403BBA24C0189EE0E245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10445750" y="45017690"/>
          <a:ext cx="10229850" cy="8658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3" name="ID_1543A4323D7A4812B3E6966A7C7DEDE9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10408285" y="45974000"/>
          <a:ext cx="9258300" cy="91916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0" name="ID_2781114F48EF4DECAB5C8020067A7E66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8530590" y="4928870"/>
          <a:ext cx="2794000" cy="27749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34" name="ID_D5FCE2E2B5F241579FF69B648123BD77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8871585" y="13961110"/>
          <a:ext cx="1911350" cy="19431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96" name="ID_9A0F7F3011714AFCB1C81949534BCC84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8459470" y="2929255"/>
          <a:ext cx="2838450" cy="278130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<sst xmlns="http://schemas.openxmlformats.org/spreadsheetml/2006/main" count="158" uniqueCount="118">
  <si>
    <t>2026年办公用品采购报价单</t>
  </si>
  <si>
    <t>序号</t>
  </si>
  <si>
    <t>产品名称</t>
  </si>
  <si>
    <t>规格型号</t>
  </si>
  <si>
    <t>图片</t>
  </si>
  <si>
    <t>单位</t>
  </si>
  <si>
    <t>采购数量</t>
  </si>
  <si>
    <t>控制单价（元）</t>
  </si>
  <si>
    <t>控制金额（元）</t>
  </si>
  <si>
    <t>报价（元）</t>
  </si>
  <si>
    <t>0.5mm黑笔</t>
  </si>
  <si>
    <t>晨光ARP59401 速干直液式走珠笔 0.5mm 黑笔</t>
  </si>
  <si>
    <t>支</t>
  </si>
  <si>
    <t>0.5mm黑笔按动式</t>
  </si>
  <si>
    <t>晨光AGPK33X2大容量按动中性笔 0.5mm 黑色 笔按动式</t>
  </si>
  <si>
    <t>0.7mm黑笔</t>
  </si>
  <si>
    <t>白雪 PVR-157 白雪0.7mm加粗直液式走珠笔中性笔黑色硬笔</t>
  </si>
  <si>
    <t>红笔</t>
  </si>
  <si>
    <t>晨光（M&amp;G）按动中性笔gp1008按压式圆珠水笔签字笔r1商务签名笔0.5mm子弹头办公用品学生文具 12支装 红色GP1008</t>
  </si>
  <si>
    <t>蓝笔</t>
  </si>
  <si>
    <t>晨光GP1008 按动中性笔0.5 蓝笔 12支一盒</t>
  </si>
  <si>
    <t>铅笔</t>
  </si>
  <si>
    <t>得力NS722铅笔HB 1支</t>
  </si>
  <si>
    <t>128G U盘</t>
  </si>
  <si>
    <t>金士顿DTX大容量U盘 128G U盘</t>
  </si>
  <si>
    <t>个</t>
  </si>
  <si>
    <t>A4纸</t>
  </si>
  <si>
    <t>三星小钢炮复印纸70g 500张一包</t>
  </si>
  <si>
    <t>箱</t>
  </si>
  <si>
    <t>白色便利贴</t>
  </si>
  <si>
    <t>得力BT130白色便利贴 76*76mm</t>
  </si>
  <si>
    <t>笔筒</t>
  </si>
  <si>
    <t>得力9172金属笔筒 黑色圆形</t>
  </si>
  <si>
    <t>笔芯</t>
  </si>
  <si>
    <t>晨光AGR67083子弹头签字笔替芯 0.7mm 黑色 20支装</t>
  </si>
  <si>
    <t>盒</t>
  </si>
  <si>
    <t>5m插排</t>
  </si>
  <si>
    <t>公牛GN-604多功能插线板8孔  5m插排</t>
  </si>
  <si>
    <t>电脑支架</t>
  </si>
  <si>
    <t>汇星文具HX-7904显示器增高架</t>
  </si>
  <si>
    <t>电蚊香片</t>
  </si>
  <si>
    <t>超威插电式电蚊香器电热蚊香片补充装家用室内驱蚊防蚊片替换装 【艾草清香】蚊香片60片</t>
  </si>
  <si>
    <t>电蚊香液</t>
  </si>
  <si>
    <t>超威电蚊香液基孔肯雅热灭蚊器无香驱蚊防蚊液补充液3瓶1加热器</t>
  </si>
  <si>
    <t>订书钉</t>
  </si>
  <si>
    <t>得力0012订书钉 24/6</t>
  </si>
  <si>
    <t>订书机</t>
  </si>
  <si>
    <t>得力0370省力订书机</t>
  </si>
  <si>
    <t>多层文件底座</t>
  </si>
  <si>
    <t>得力PB261五层四层金属文件栏资料整理A4文件架办公室桌面收纳架 PB261 5层 黑</t>
  </si>
  <si>
    <t>光盘</t>
  </si>
  <si>
    <t>得力3724刻录光盘 空白刻录碟片DVD光盘车载刻录碟刻录盘储存光盘 DVD-R【50片】4.7G</t>
  </si>
  <si>
    <t>回形针</t>
  </si>
  <si>
    <t>得力0018回形针1000枚</t>
  </si>
  <si>
    <t>剪刀</t>
  </si>
  <si>
    <t>得力77790办公剪刀</t>
  </si>
  <si>
    <t>固体胶</t>
  </si>
  <si>
    <t>得力7092固体胶20g</t>
  </si>
  <si>
    <t>靠腰</t>
  </si>
  <si>
    <t>尼拉腰靠 双灰拼接</t>
  </si>
  <si>
    <t>脸盆</t>
  </si>
  <si>
    <t>禧天龙 洗脸盆 中号 蓝色【直径35】</t>
  </si>
  <si>
    <t>毛巾</t>
  </si>
  <si>
    <t>全棉金号S1206毛巾</t>
  </si>
  <si>
    <t>条</t>
  </si>
  <si>
    <t>抹布</t>
  </si>
  <si>
    <t>洁丽雅 抹布30*70CM</t>
  </si>
  <si>
    <t>块</t>
  </si>
  <si>
    <t>软面抄</t>
  </si>
  <si>
    <t>得力P07651软面抄A5 40页</t>
  </si>
  <si>
    <t>本</t>
  </si>
  <si>
    <t>书立</t>
  </si>
  <si>
    <t>得力（deli）书立架金属立式挡书板桌上铁书夹学校学生图书本固定收纳T型隔板 【大号-高23cm】黑色2片 9263</t>
  </si>
  <si>
    <t>透明按扣文件袋</t>
  </si>
  <si>
    <t>得力8302透明按扣文件袋 A4按扣文件袋</t>
  </si>
  <si>
    <t>联想外接光驱</t>
  </si>
  <si>
    <t>联想thinkplus外置光驱刻录机8倍速读刻一体USB/Type-c双接口适用笔记本电脑台式机DVD外接光驱刻录机 【读刻一体】免驱使用多系统兼容</t>
  </si>
  <si>
    <t>文件盒（55mm）</t>
  </si>
  <si>
    <t>得力5683档案盒 文件盒（55mm）</t>
  </si>
  <si>
    <t>文件盒（35mm）</t>
  </si>
  <si>
    <t>得力5682档案盒 文件盒（35mm）</t>
  </si>
  <si>
    <t>双强力文件夹</t>
  </si>
  <si>
    <r>
      <rPr>
        <sz val="12"/>
        <color theme="1"/>
        <rFont val="微软雅黑"/>
        <charset val="134"/>
      </rPr>
      <t xml:space="preserve">得力5302ES双强力文件夹A4
</t>
    </r>
    <r>
      <rPr>
        <sz val="12"/>
        <color rgb="FFFF0000"/>
        <rFont val="微软雅黑"/>
        <charset val="134"/>
      </rPr>
      <t>（其中5个纯黑色）</t>
    </r>
  </si>
  <si>
    <t>文件夹</t>
  </si>
  <si>
    <t>得力（deli）折页板夹会议夹 A4加厚硬文件夹 诗朗诵签约夹板 试卷资料收纳夹资料夹 【横款】深灰色 64512</t>
  </si>
  <si>
    <t>洗手液</t>
  </si>
  <si>
    <t>威露士 健康抑菌洗手液 洗手液 健康呵护 525ml</t>
  </si>
  <si>
    <t>橡皮</t>
  </si>
  <si>
    <t>得力 71065 2B考试橡皮擦</t>
  </si>
  <si>
    <t>修正带</t>
  </si>
  <si>
    <t>plus普乐士修正带本体WH-635涂改带可替换芯学生改错带大容量</t>
  </si>
  <si>
    <t>削笔刀</t>
  </si>
  <si>
    <t>得力0596金属卷笔刀</t>
  </si>
  <si>
    <t>一次性纸杯
（一袋100个）</t>
  </si>
  <si>
    <t>妙洁 挺厚纸杯一次性杯子增厚杯商务杯 270ml一包100只</t>
  </si>
  <si>
    <t>袋</t>
  </si>
  <si>
    <t>印泥</t>
  </si>
  <si>
    <t>得力(deli)137*88mm方形快干印台印泥 清晰印记 财务用品 办公用品 蓝色9864 红色</t>
  </si>
  <si>
    <t>荧光膜指示标签</t>
  </si>
  <si>
    <t>得力BT460荧光膜指示标签100张 12*44mm</t>
  </si>
  <si>
    <t>包</t>
  </si>
  <si>
    <t>硬盒抽纸</t>
  </si>
  <si>
    <t>清风 B338C3 硬盒抽纸 200抽</t>
  </si>
  <si>
    <t>有线鼠标</t>
  </si>
  <si>
    <t>罗技 B100 有线鼠标 办公鼠标</t>
  </si>
  <si>
    <t>长尾夹1#</t>
  </si>
  <si>
    <t>晨光ABS92738长尾夹50MM 1号</t>
  </si>
  <si>
    <t>长尾夹2#</t>
  </si>
  <si>
    <t>晨光ABS92739长尾夹41MM 2号</t>
  </si>
  <si>
    <t>长尾夹3#</t>
  </si>
  <si>
    <r>
      <rPr>
        <sz val="12"/>
        <color theme="1"/>
        <rFont val="微软雅黑"/>
        <charset val="134"/>
      </rPr>
      <t xml:space="preserve">晨光ABS92740长尾夹25MM 3号
</t>
    </r>
    <r>
      <rPr>
        <sz val="12"/>
        <color rgb="FFFF0000"/>
        <rFont val="微软雅黑"/>
        <charset val="134"/>
      </rPr>
      <t>（1盒全黑色）</t>
    </r>
  </si>
  <si>
    <t>长尾夹4#</t>
  </si>
  <si>
    <t>晨光ABS92741长尾夹25MM 4号</t>
  </si>
  <si>
    <t>长尾夹5#</t>
  </si>
  <si>
    <r>
      <rPr>
        <sz val="12"/>
        <color theme="1"/>
        <rFont val="微软雅黑"/>
        <charset val="134"/>
      </rPr>
      <t xml:space="preserve">晨光ABS92742长尾夹19MM 5号
</t>
    </r>
    <r>
      <rPr>
        <sz val="12"/>
        <color rgb="FFFF0000"/>
        <rFont val="微软雅黑"/>
        <charset val="134"/>
      </rPr>
      <t>（1盒全黑色）</t>
    </r>
  </si>
  <si>
    <t>长尾夹6#</t>
  </si>
  <si>
    <r>
      <rPr>
        <sz val="12"/>
        <color theme="1"/>
        <rFont val="微软雅黑"/>
        <charset val="134"/>
      </rPr>
      <t xml:space="preserve">晨光ABS92743长尾夹15MM 6号
</t>
    </r>
    <r>
      <rPr>
        <sz val="12"/>
        <color rgb="FFFF0000"/>
        <rFont val="微软雅黑"/>
        <charset val="134"/>
      </rPr>
      <t>（6盒全黑色）</t>
    </r>
  </si>
  <si>
    <t>总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</si>
</sst>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3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b/>
      <sz val="18"/>
      <color theme="1"/>
      <name val="Times New Roman"/>
      <charset val="0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3" borderId="3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15" fillId="0" borderId="5">
      <alignment vertical="center"/>
    </xf>
    <xf numFmtId="0" fontId="15" fillId="0" borderId="0">
      <alignment vertical="center"/>
    </xf>
    <xf numFmtId="0" fontId="16" fillId="4" borderId="6">
      <alignment vertical="center"/>
    </xf>
    <xf numFmtId="0" fontId="17" fillId="5" borderId="7">
      <alignment vertical="center"/>
    </xf>
    <xf numFmtId="0" fontId="18" fillId="5" borderId="6">
      <alignment vertical="center"/>
    </xf>
    <xf numFmtId="0" fontId="19" fillId="6" borderId="8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6" fillId="12" borderId="0">
      <alignment vertical="center"/>
    </xf>
    <xf numFmtId="0" fontId="25" fillId="13" borderId="0">
      <alignment vertical="center"/>
    </xf>
    <xf numFmtId="0" fontId="25" fillId="14" borderId="0">
      <alignment vertical="center"/>
    </xf>
    <xf numFmtId="0" fontId="26" fillId="15" borderId="0">
      <alignment vertical="center"/>
    </xf>
    <xf numFmtId="0" fontId="26" fillId="16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26" fillId="19" borderId="0">
      <alignment vertical="center"/>
    </xf>
    <xf numFmtId="0" fontId="26" fillId="20" borderId="0">
      <alignment vertical="center"/>
    </xf>
    <xf numFmtId="0" fontId="25" fillId="21" borderId="0">
      <alignment vertical="center"/>
    </xf>
    <xf numFmtId="0" fontId="25" fillId="22" borderId="0">
      <alignment vertical="center"/>
    </xf>
    <xf numFmtId="0" fontId="26" fillId="23" borderId="0">
      <alignment vertical="center"/>
    </xf>
    <xf numFmtId="0" fontId="26" fillId="24" borderId="0">
      <alignment vertical="center"/>
    </xf>
    <xf numFmtId="0" fontId="25" fillId="25" borderId="0">
      <alignment vertical="center"/>
    </xf>
    <xf numFmtId="0" fontId="25" fillId="26" borderId="0">
      <alignment vertical="center"/>
    </xf>
    <xf numFmtId="0" fontId="26" fillId="27" borderId="0">
      <alignment vertical="center"/>
    </xf>
    <xf numFmtId="0" fontId="26" fillId="28" borderId="0">
      <alignment vertical="center"/>
    </xf>
    <xf numFmtId="0" fontId="25" fillId="29" borderId="0">
      <alignment vertical="center"/>
    </xf>
    <xf numFmtId="0" fontId="25" fillId="30" borderId="0">
      <alignment vertical="center"/>
    </xf>
    <xf numFmtId="0" fontId="26" fillId="31" borderId="0">
      <alignment vertical="center"/>
    </xf>
    <xf numFmtId="0" fontId="26" fillId="32" borderId="0">
      <alignment vertical="center"/>
    </xf>
    <xf numFmtId="0" fontId="25" fillId="33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8.jpeg"/><Relationship Id="rId8" Type="http://schemas.openxmlformats.org/officeDocument/2006/relationships/image" Target="media/image7.jpeg"/><Relationship Id="rId7" Type="http://schemas.openxmlformats.org/officeDocument/2006/relationships/image" Target="NULL" TargetMode="External"/><Relationship Id="rId6" Type="http://schemas.openxmlformats.org/officeDocument/2006/relationships/image" Target="media/image6.jpeg"/><Relationship Id="rId50" Type="http://schemas.openxmlformats.org/officeDocument/2006/relationships/image" Target="media/image49.png"/><Relationship Id="rId5" Type="http://schemas.openxmlformats.org/officeDocument/2006/relationships/image" Target="media/image5.jpeg"/><Relationship Id="rId49" Type="http://schemas.openxmlformats.org/officeDocument/2006/relationships/image" Target="media/image48.png"/><Relationship Id="rId48" Type="http://schemas.openxmlformats.org/officeDocument/2006/relationships/image" Target="media/image47.png"/><Relationship Id="rId47" Type="http://schemas.openxmlformats.org/officeDocument/2006/relationships/image" Target="media/image46.jpeg"/><Relationship Id="rId46" Type="http://schemas.openxmlformats.org/officeDocument/2006/relationships/image" Target="media/image45.jpeg"/><Relationship Id="rId45" Type="http://schemas.openxmlformats.org/officeDocument/2006/relationships/image" Target="media/image44.png"/><Relationship Id="rId44" Type="http://schemas.openxmlformats.org/officeDocument/2006/relationships/image" Target="media/image43.jpeg"/><Relationship Id="rId43" Type="http://schemas.openxmlformats.org/officeDocument/2006/relationships/image" Target="media/image42.png"/><Relationship Id="rId42" Type="http://schemas.openxmlformats.org/officeDocument/2006/relationships/image" Target="media/image41.jpeg"/><Relationship Id="rId41" Type="http://schemas.openxmlformats.org/officeDocument/2006/relationships/image" Target="media/image40.png"/><Relationship Id="rId40" Type="http://schemas.openxmlformats.org/officeDocument/2006/relationships/image" Target="media/image39.jpeg"/><Relationship Id="rId4" Type="http://schemas.openxmlformats.org/officeDocument/2006/relationships/image" Target="media/image4.jpeg"/><Relationship Id="rId39" Type="http://schemas.openxmlformats.org/officeDocument/2006/relationships/image" Target="media/image38.jpeg"/><Relationship Id="rId38" Type="http://schemas.openxmlformats.org/officeDocument/2006/relationships/image" Target="media/image37.png"/><Relationship Id="rId37" Type="http://schemas.openxmlformats.org/officeDocument/2006/relationships/image" Target="media/image36.jpeg"/><Relationship Id="rId36" Type="http://schemas.openxmlformats.org/officeDocument/2006/relationships/image" Target="media/image35.jpeg"/><Relationship Id="rId35" Type="http://schemas.openxmlformats.org/officeDocument/2006/relationships/image" Target="media/image34.jpeg"/><Relationship Id="rId34" Type="http://schemas.openxmlformats.org/officeDocument/2006/relationships/image" Target="media/image33.jpeg"/><Relationship Id="rId33" Type="http://schemas.openxmlformats.org/officeDocument/2006/relationships/image" Target="media/image32.png"/><Relationship Id="rId32" Type="http://schemas.openxmlformats.org/officeDocument/2006/relationships/image" Target="media/image31.jpeg"/><Relationship Id="rId31" Type="http://schemas.openxmlformats.org/officeDocument/2006/relationships/image" Target="media/image30.jpeg"/><Relationship Id="rId30" Type="http://schemas.openxmlformats.org/officeDocument/2006/relationships/image" Target="media/image29.jpeg"/><Relationship Id="rId3" Type="http://schemas.openxmlformats.org/officeDocument/2006/relationships/image" Target="media/image3.jpeg"/><Relationship Id="rId29" Type="http://schemas.openxmlformats.org/officeDocument/2006/relationships/image" Target="media/image28.png"/><Relationship Id="rId28" Type="http://schemas.openxmlformats.org/officeDocument/2006/relationships/image" Target="media/image27.png"/><Relationship Id="rId27" Type="http://schemas.openxmlformats.org/officeDocument/2006/relationships/image" Target="media/image26.jpeg"/><Relationship Id="rId26" Type="http://schemas.openxmlformats.org/officeDocument/2006/relationships/image" Target="media/image25.jpeg"/><Relationship Id="rId25" Type="http://schemas.openxmlformats.org/officeDocument/2006/relationships/image" Target="media/image24.jpeg"/><Relationship Id="rId24" Type="http://schemas.openxmlformats.org/officeDocument/2006/relationships/image" Target="media/image23.jpeg"/><Relationship Id="rId23" Type="http://schemas.openxmlformats.org/officeDocument/2006/relationships/image" Target="media/image22.jpeg"/><Relationship Id="rId22" Type="http://schemas.openxmlformats.org/officeDocument/2006/relationships/image" Target="media/image21.jpeg"/><Relationship Id="rId21" Type="http://schemas.openxmlformats.org/officeDocument/2006/relationships/image" Target="media/image20.jpeg"/><Relationship Id="rId20" Type="http://schemas.openxmlformats.org/officeDocument/2006/relationships/image" Target="media/image19.jpeg"/><Relationship Id="rId2" Type="http://schemas.openxmlformats.org/officeDocument/2006/relationships/image" Target="media/image2.png"/><Relationship Id="rId19" Type="http://schemas.openxmlformats.org/officeDocument/2006/relationships/image" Target="media/image18.png"/><Relationship Id="rId18" Type="http://schemas.openxmlformats.org/officeDocument/2006/relationships/image" Target="media/image17.jpeg"/><Relationship Id="rId17" Type="http://schemas.openxmlformats.org/officeDocument/2006/relationships/image" Target="media/image16.jpeg"/><Relationship Id="rId16" Type="http://schemas.openxmlformats.org/officeDocument/2006/relationships/image" Target="media/image15.jpeg"/><Relationship Id="rId15" Type="http://schemas.openxmlformats.org/officeDocument/2006/relationships/image" Target="media/image14.jpeg"/><Relationship Id="rId14" Type="http://schemas.openxmlformats.org/officeDocument/2006/relationships/image" Target="media/image13.jpeg"/><Relationship Id="rId13" Type="http://schemas.openxmlformats.org/officeDocument/2006/relationships/image" Target="media/image12.jpeg"/><Relationship Id="rId12" Type="http://schemas.openxmlformats.org/officeDocument/2006/relationships/image" Target="media/image11.jpeg"/><Relationship Id="rId11" Type="http://schemas.openxmlformats.org/officeDocument/2006/relationships/image" Target="media/image10.jpeg"/><Relationship Id="rId10" Type="http://schemas.openxmlformats.org/officeDocument/2006/relationships/image" Target="media/image9.pn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zoomScale="85" zoomScaleNormal="85" workbookViewId="0">
      <selection activeCell="L9" sqref="L9"/>
    </sheetView>
  </sheetViews>
  <sheetFormatPr defaultColWidth="9" defaultRowHeight="14.25"/>
  <cols>
    <col min="1" max="1" width="8" customWidth="1"/>
    <col min="2" max="2" width="19.2583333333333" style="1" customWidth="1"/>
    <col min="3" max="3" width="34.3666666666667" style="2" customWidth="1"/>
    <col min="4" max="4" width="16.275" style="2" customWidth="1"/>
    <col min="5" max="5" width="16.175" style="2" customWidth="1"/>
    <col min="6" max="6" width="12.2" style="3" customWidth="1"/>
    <col min="7" max="7" width="19.4166666666667" style="4" customWidth="1"/>
    <col min="8" max="8" width="16.6416666666667" style="4" customWidth="1"/>
    <col min="9" max="9" width="12" style="2" customWidth="1"/>
  </cols>
  <sheetData>
    <row r="1" ht="5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4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80" customHeight="1" spans="1:9">
      <c r="A3" s="7">
        <v>1</v>
      </c>
      <c r="B3" s="7" t="s">
        <v>10</v>
      </c>
      <c r="C3" s="8" t="s">
        <v>11</v>
      </c>
      <c r="D3" s="7" t="str">
        <f>_xlfn.DISPIMG("ID_5911B3337CD141B7BCE8B7B1DF87ACD3",1)</f>
        <v>=DISPIMG("ID_5911B3337CD141B7BCE8B7B1DF87ACD3",1)</v>
      </c>
      <c r="E3" s="7" t="s">
        <v>12</v>
      </c>
      <c r="F3" s="9">
        <v>228</v>
      </c>
      <c r="G3" s="10">
        <v>4</v>
      </c>
      <c r="H3" s="10">
        <f t="shared" ref="H3:H30" si="0">F3*G3</f>
        <v>912</v>
      </c>
      <c r="I3" s="11"/>
    </row>
    <row r="4" ht="80" customHeight="1" spans="1:9">
      <c r="A4" s="7">
        <v>2</v>
      </c>
      <c r="B4" s="7" t="s">
        <v>13</v>
      </c>
      <c r="C4" s="8" t="s">
        <v>14</v>
      </c>
      <c r="D4" s="7" t="str">
        <f>_xlfn.DISPIMG("ID_1E1FD83AD2DD48DD8A3176776F18AA4E",1)</f>
        <v>=DISPIMG("ID_1E1FD83AD2DD48DD8A3176776F18AA4E",1)</v>
      </c>
      <c r="E4" s="7" t="s">
        <v>12</v>
      </c>
      <c r="F4" s="9">
        <v>152</v>
      </c>
      <c r="G4" s="10">
        <v>4</v>
      </c>
      <c r="H4" s="10">
        <f t="shared" si="0"/>
        <v>608</v>
      </c>
      <c r="I4" s="11"/>
    </row>
    <row r="5" ht="80" customHeight="1" spans="1:9">
      <c r="A5" s="7">
        <v>3</v>
      </c>
      <c r="B5" s="7" t="s">
        <v>15</v>
      </c>
      <c r="C5" s="8" t="s">
        <v>16</v>
      </c>
      <c r="D5" t="str">
        <f>_xlfn.DISPIMG("ID_C331B74B841A4271B7744EAA134D2947",1)</f>
        <v>=DISPIMG("ID_C331B74B841A4271B7744EAA134D2947",1)</v>
      </c>
      <c r="E5" s="7" t="s">
        <v>12</v>
      </c>
      <c r="F5" s="9">
        <v>30</v>
      </c>
      <c r="G5" s="10">
        <v>4</v>
      </c>
      <c r="H5" s="10">
        <f t="shared" si="0"/>
        <v>120</v>
      </c>
      <c r="I5" s="11"/>
    </row>
    <row r="6" ht="80" customHeight="1" spans="1:9">
      <c r="A6" s="7">
        <v>4</v>
      </c>
      <c r="B6" s="7" t="s">
        <v>17</v>
      </c>
      <c r="C6" s="8" t="s">
        <v>18</v>
      </c>
      <c r="D6" s="7" t="str">
        <f>_xlfn.DISPIMG("ID_4429FA086EE846E29A81FEAB2D5350FA",1)</f>
        <v>=DISPIMG("ID_4429FA086EE846E29A81FEAB2D5350FA",1)</v>
      </c>
      <c r="E6" s="7" t="s">
        <v>12</v>
      </c>
      <c r="F6" s="9">
        <v>200</v>
      </c>
      <c r="G6" s="10">
        <v>4</v>
      </c>
      <c r="H6" s="10">
        <f t="shared" si="0"/>
        <v>800</v>
      </c>
      <c r="I6" s="11"/>
    </row>
    <row r="7" ht="80" customHeight="1" spans="1:9">
      <c r="A7" s="7">
        <v>5</v>
      </c>
      <c r="B7" s="7" t="s">
        <v>19</v>
      </c>
      <c r="C7" s="8" t="s">
        <v>20</v>
      </c>
      <c r="D7" s="7" t="str">
        <f>_xlfn.DISPIMG("ID_E8759A5287B1496DA32E3DA2F3AE9407",1)</f>
        <v>=DISPIMG("ID_E8759A5287B1496DA32E3DA2F3AE9407",1)</v>
      </c>
      <c r="E7" s="7" t="s">
        <v>12</v>
      </c>
      <c r="F7" s="9">
        <v>30</v>
      </c>
      <c r="G7" s="10">
        <v>4</v>
      </c>
      <c r="H7" s="10">
        <f t="shared" si="0"/>
        <v>120</v>
      </c>
      <c r="I7" s="11"/>
    </row>
    <row r="8" ht="80" customHeight="1" spans="1:9">
      <c r="A8" s="7">
        <v>6</v>
      </c>
      <c r="B8" s="7" t="s">
        <v>21</v>
      </c>
      <c r="C8" s="8" t="s">
        <v>22</v>
      </c>
      <c r="D8" s="12" t="str">
        <f>_xlfn.DISPIMG("ID_604A967992994AC7AEB6BDD5ACD82C65",1)</f>
        <v>=DISPIMG("ID_604A967992994AC7AEB6BDD5ACD82C65",1)</v>
      </c>
      <c r="E8" s="7" t="s">
        <v>12</v>
      </c>
      <c r="F8" s="9">
        <v>162</v>
      </c>
      <c r="G8" s="10">
        <v>1</v>
      </c>
      <c r="H8" s="10">
        <f t="shared" si="0"/>
        <v>162</v>
      </c>
      <c r="I8" s="11"/>
    </row>
    <row r="9" ht="80" customHeight="1" spans="1:9">
      <c r="A9" s="7">
        <v>7</v>
      </c>
      <c r="B9" s="7" t="s">
        <v>23</v>
      </c>
      <c r="C9" s="8" t="s">
        <v>24</v>
      </c>
      <c r="D9" s="7" t="str">
        <f>_xlfn.DISPIMG("ID_F008A6671FF34A47823EE8132D1E1498",1)</f>
        <v>=DISPIMG("ID_F008A6671FF34A47823EE8132D1E1498",1)</v>
      </c>
      <c r="E9" s="7" t="s">
        <v>25</v>
      </c>
      <c r="F9" s="9">
        <v>2</v>
      </c>
      <c r="G9" s="10">
        <v>100</v>
      </c>
      <c r="H9" s="10">
        <f t="shared" si="0"/>
        <v>200</v>
      </c>
      <c r="I9" s="11"/>
    </row>
    <row r="10" ht="80" customHeight="1" spans="1:9">
      <c r="A10" s="7">
        <v>8</v>
      </c>
      <c r="B10" s="7" t="s">
        <v>26</v>
      </c>
      <c r="C10" s="8" t="s">
        <v>27</v>
      </c>
      <c r="D10" s="12" t="str">
        <f>_xlfn.DISPIMG("ID_11DF1EE770B345288BDF30FF39FE45E2",1)</f>
        <v>=DISPIMG("ID_11DF1EE770B345288BDF30FF39FE45E2",1)</v>
      </c>
      <c r="E10" s="7" t="s">
        <v>28</v>
      </c>
      <c r="F10" s="9">
        <v>37</v>
      </c>
      <c r="G10" s="10">
        <v>160</v>
      </c>
      <c r="H10" s="10">
        <f t="shared" si="0"/>
        <v>5920</v>
      </c>
      <c r="I10" s="11"/>
    </row>
    <row r="11" ht="80" customHeight="1" spans="1:9">
      <c r="A11" s="7">
        <v>9</v>
      </c>
      <c r="B11" s="7" t="s">
        <v>29</v>
      </c>
      <c r="C11" s="8" t="s">
        <v>30</v>
      </c>
      <c r="D11" s="7" t="str">
        <f>_xlfn.DISPIMG("ID_49DC68B2AB834AD481DC284848450AE5",1)</f>
        <v>=DISPIMG("ID_49DC68B2AB834AD481DC284848450AE5",1)</v>
      </c>
      <c r="E11" s="7" t="s">
        <v>25</v>
      </c>
      <c r="F11" s="9">
        <v>4</v>
      </c>
      <c r="G11" s="10">
        <v>3</v>
      </c>
      <c r="H11" s="10">
        <f t="shared" si="0"/>
        <v>12</v>
      </c>
      <c r="I11" s="11"/>
    </row>
    <row r="12" ht="80" customHeight="1" spans="1:9">
      <c r="A12" s="7">
        <v>10</v>
      </c>
      <c r="B12" s="7" t="s">
        <v>31</v>
      </c>
      <c r="C12" s="8" t="s">
        <v>32</v>
      </c>
      <c r="D12" s="7" t="str">
        <f>_xlfn.DISPIMG("ID_04BBDB3D8DCF4C14A127FB300A9D86A2",1)</f>
        <v>=DISPIMG("ID_04BBDB3D8DCF4C14A127FB300A9D86A2",1)</v>
      </c>
      <c r="E12" s="7" t="s">
        <v>25</v>
      </c>
      <c r="F12" s="9">
        <v>3</v>
      </c>
      <c r="G12" s="10">
        <v>5</v>
      </c>
      <c r="H12" s="10">
        <f t="shared" si="0"/>
        <v>15</v>
      </c>
      <c r="I12" s="11"/>
    </row>
    <row r="13" ht="80" customHeight="1" spans="1:9">
      <c r="A13" s="7">
        <v>11</v>
      </c>
      <c r="B13" s="7" t="s">
        <v>33</v>
      </c>
      <c r="C13" s="8" t="s">
        <v>34</v>
      </c>
      <c r="D13" s="7" t="str">
        <f>_xlfn.DISPIMG("ID_9F4A0C3C36B7461BBABB9B178975C0A9",1)</f>
        <v>=DISPIMG("ID_9F4A0C3C36B7461BBABB9B178975C0A9",1)</v>
      </c>
      <c r="E13" s="7" t="s">
        <v>35</v>
      </c>
      <c r="F13" s="9">
        <v>2</v>
      </c>
      <c r="G13" s="10">
        <v>10</v>
      </c>
      <c r="H13" s="10">
        <f t="shared" si="0"/>
        <v>20</v>
      </c>
      <c r="I13" s="11"/>
    </row>
    <row r="14" ht="80" customHeight="1" spans="1:9">
      <c r="A14" s="7">
        <v>12</v>
      </c>
      <c r="B14" s="7" t="s">
        <v>36</v>
      </c>
      <c r="C14" s="8" t="s">
        <v>37</v>
      </c>
      <c r="D14" s="7" t="str">
        <f>_xlfn.DISPIMG("ID_0AD7BCCA11CA43E48D419E48D482EA5D",1)</f>
        <v>=DISPIMG("ID_0AD7BCCA11CA43E48D419E48D482EA5D",1)</v>
      </c>
      <c r="E14" s="7" t="s">
        <v>25</v>
      </c>
      <c r="F14" s="9">
        <v>3</v>
      </c>
      <c r="G14" s="10">
        <v>80</v>
      </c>
      <c r="H14" s="10">
        <f t="shared" si="0"/>
        <v>240</v>
      </c>
      <c r="I14" s="11"/>
    </row>
    <row r="15" ht="80" customHeight="1" spans="1:9">
      <c r="A15" s="7">
        <v>13</v>
      </c>
      <c r="B15" s="7" t="s">
        <v>38</v>
      </c>
      <c r="C15" s="8" t="s">
        <v>39</v>
      </c>
      <c r="D15" s="7" t="str">
        <f>_xlfn.DISPIMG("ID_2E3BFF36011A4A738E2285117EFDAED8",1)</f>
        <v>=DISPIMG("ID_2E3BFF36011A4A738E2285117EFDAED8",1)</v>
      </c>
      <c r="E15" s="7" t="s">
        <v>25</v>
      </c>
      <c r="F15" s="9">
        <v>2</v>
      </c>
      <c r="G15" s="10">
        <v>30</v>
      </c>
      <c r="H15" s="10">
        <f t="shared" si="0"/>
        <v>60</v>
      </c>
      <c r="I15" s="11"/>
    </row>
    <row r="16" ht="80" customHeight="1" spans="1:9">
      <c r="A16" s="7">
        <v>14</v>
      </c>
      <c r="B16" s="7" t="s">
        <v>40</v>
      </c>
      <c r="C16" s="8" t="s">
        <v>41</v>
      </c>
      <c r="D16" s="7" t="str">
        <f>_xlfn.DISPIMG("ID_48E2529E92E74160918C92A35903B579",1)</f>
        <v>=DISPIMG("ID_48E2529E92E74160918C92A35903B579",1)</v>
      </c>
      <c r="E16" s="7" t="s">
        <v>25</v>
      </c>
      <c r="F16" s="9">
        <v>36</v>
      </c>
      <c r="G16" s="10">
        <v>10</v>
      </c>
      <c r="H16" s="10">
        <f t="shared" si="0"/>
        <v>360</v>
      </c>
      <c r="I16" s="11"/>
    </row>
    <row r="17" ht="80" customHeight="1" spans="1:9">
      <c r="A17" s="7">
        <v>15</v>
      </c>
      <c r="B17" s="7" t="s">
        <v>42</v>
      </c>
      <c r="C17" s="8" t="s">
        <v>43</v>
      </c>
      <c r="D17" s="7" t="str">
        <f>_xlfn.DISPIMG("ID_BD6D820D83A64E74B85E3856B6C2E5D5",1)</f>
        <v>=DISPIMG("ID_BD6D820D83A64E74B85E3856B6C2E5D5",1)</v>
      </c>
      <c r="E17" s="7" t="s">
        <v>25</v>
      </c>
      <c r="F17" s="9">
        <v>2</v>
      </c>
      <c r="G17" s="10">
        <v>20</v>
      </c>
      <c r="H17" s="10">
        <f t="shared" si="0"/>
        <v>40</v>
      </c>
      <c r="I17" s="11"/>
    </row>
    <row r="18" ht="80" customHeight="1" spans="1:9">
      <c r="A18" s="7">
        <v>16</v>
      </c>
      <c r="B18" s="7" t="s">
        <v>44</v>
      </c>
      <c r="C18" s="8" t="s">
        <v>45</v>
      </c>
      <c r="D18" s="7" t="str">
        <f>_xlfn.DISPIMG("ID_A8BDBE74F66D40888D06D4EF6F191650",1)</f>
        <v>=DISPIMG("ID_A8BDBE74F66D40888D06D4EF6F191650",1)</v>
      </c>
      <c r="E18" s="7" t="s">
        <v>35</v>
      </c>
      <c r="F18" s="9">
        <v>263</v>
      </c>
      <c r="G18" s="10">
        <v>1</v>
      </c>
      <c r="H18" s="10">
        <f t="shared" si="0"/>
        <v>263</v>
      </c>
      <c r="I18" s="11"/>
    </row>
    <row r="19" ht="80" customHeight="1" spans="1:9">
      <c r="A19" s="7">
        <v>17</v>
      </c>
      <c r="B19" s="7" t="s">
        <v>46</v>
      </c>
      <c r="C19" s="8" t="s">
        <v>47</v>
      </c>
      <c r="D19" s="7" t="str">
        <f>_xlfn.DISPIMG("ID_36F4BC2256624844B65462DE371FB4D0",1)</f>
        <v>=DISPIMG("ID_36F4BC2256624844B65462DE371FB4D0",1)</v>
      </c>
      <c r="E19" s="7" t="s">
        <v>25</v>
      </c>
      <c r="F19" s="9">
        <v>7</v>
      </c>
      <c r="G19" s="10">
        <v>30</v>
      </c>
      <c r="H19" s="10">
        <f t="shared" si="0"/>
        <v>210</v>
      </c>
      <c r="I19" s="11"/>
    </row>
    <row r="20" ht="80" customHeight="1" spans="1:9">
      <c r="A20" s="7">
        <v>18</v>
      </c>
      <c r="B20" s="7" t="s">
        <v>48</v>
      </c>
      <c r="C20" s="8" t="s">
        <v>49</v>
      </c>
      <c r="D20" s="7" t="str">
        <f>_xlfn.DISPIMG("ID_D7081C9DC8564DD7BE74D375A71BD050",1)</f>
        <v>=DISPIMG("ID_D7081C9DC8564DD7BE74D375A71BD050",1)</v>
      </c>
      <c r="E20" s="7" t="s">
        <v>25</v>
      </c>
      <c r="F20" s="9">
        <v>2</v>
      </c>
      <c r="G20" s="10">
        <v>30</v>
      </c>
      <c r="H20" s="10">
        <f t="shared" si="0"/>
        <v>60</v>
      </c>
      <c r="I20" s="11"/>
    </row>
    <row r="21" ht="80" customHeight="1" spans="1:9">
      <c r="A21" s="7">
        <v>19</v>
      </c>
      <c r="B21" s="7" t="s">
        <v>50</v>
      </c>
      <c r="C21" s="8" t="s">
        <v>51</v>
      </c>
      <c r="D21" s="7" t="str">
        <f>_xlfn.DISPIMG("ID_E53DAC3B2A8C41DF9FFDE58E5A7EC425",1)</f>
        <v>=DISPIMG("ID_E53DAC3B2A8C41DF9FFDE58E5A7EC425",1)</v>
      </c>
      <c r="E21" s="7" t="s">
        <v>35</v>
      </c>
      <c r="F21" s="9">
        <v>29</v>
      </c>
      <c r="G21" s="10">
        <v>80</v>
      </c>
      <c r="H21" s="10">
        <f t="shared" si="0"/>
        <v>2320</v>
      </c>
      <c r="I21" s="11"/>
    </row>
    <row r="22" ht="80" customHeight="1" spans="1:9">
      <c r="A22" s="7">
        <v>20</v>
      </c>
      <c r="B22" s="7" t="s">
        <v>52</v>
      </c>
      <c r="C22" s="8" t="s">
        <v>53</v>
      </c>
      <c r="D22" s="7" t="str">
        <f>_xlfn.DISPIMG("ID_03AD5B46FD944969A6DEDC1D8550C1C2",1)</f>
        <v>=DISPIMG("ID_03AD5B46FD944969A6DEDC1D8550C1C2",1)</v>
      </c>
      <c r="E22" s="7" t="s">
        <v>35</v>
      </c>
      <c r="F22" s="9">
        <v>212</v>
      </c>
      <c r="G22" s="10">
        <v>5</v>
      </c>
      <c r="H22" s="10">
        <f t="shared" si="0"/>
        <v>1060</v>
      </c>
      <c r="I22" s="11"/>
    </row>
    <row r="23" ht="80" customHeight="1" spans="1:9">
      <c r="A23" s="7">
        <v>21</v>
      </c>
      <c r="B23" s="7" t="s">
        <v>54</v>
      </c>
      <c r="C23" s="8" t="s">
        <v>55</v>
      </c>
      <c r="D23" s="7" t="str">
        <f>_xlfn.DISPIMG("ID_C6525B9318F14C588B981B3AB0EC58B7",1)</f>
        <v>=DISPIMG("ID_C6525B9318F14C588B981B3AB0EC58B7",1)</v>
      </c>
      <c r="E23" s="7" t="s">
        <v>25</v>
      </c>
      <c r="F23" s="9">
        <v>2</v>
      </c>
      <c r="G23" s="10">
        <v>10</v>
      </c>
      <c r="H23" s="10">
        <f t="shared" si="0"/>
        <v>20</v>
      </c>
      <c r="I23" s="11"/>
    </row>
    <row r="24" ht="80" customHeight="1" spans="1:9">
      <c r="A24" s="7">
        <v>22</v>
      </c>
      <c r="B24" s="7" t="s">
        <v>56</v>
      </c>
      <c r="C24" s="8" t="s">
        <v>57</v>
      </c>
      <c r="D24" s="12" t="str">
        <f>_xlfn.DISPIMG("ID_CB41C1D287764028B7F6D8820A0863AF",1)</f>
        <v>=DISPIMG("ID_CB41C1D287764028B7F6D8820A0863AF",1)</v>
      </c>
      <c r="E24" s="7" t="s">
        <v>25</v>
      </c>
      <c r="F24" s="9">
        <v>81</v>
      </c>
      <c r="G24" s="10">
        <v>2</v>
      </c>
      <c r="H24" s="10">
        <f t="shared" si="0"/>
        <v>162</v>
      </c>
      <c r="I24" s="11"/>
    </row>
    <row r="25" ht="80" customHeight="1" spans="1:9">
      <c r="A25" s="7">
        <v>23</v>
      </c>
      <c r="B25" s="7" t="s">
        <v>58</v>
      </c>
      <c r="C25" s="8" t="s">
        <v>59</v>
      </c>
      <c r="D25" s="12" t="str">
        <f>_xlfn.DISPIMG("ID_282F9E277ABC41CF9F2DA3460A715879",1)</f>
        <v>=DISPIMG("ID_282F9E277ABC41CF9F2DA3460A715879",1)</v>
      </c>
      <c r="E25" s="7" t="s">
        <v>25</v>
      </c>
      <c r="F25" s="9">
        <v>1</v>
      </c>
      <c r="G25" s="10">
        <v>100</v>
      </c>
      <c r="H25" s="10">
        <f t="shared" si="0"/>
        <v>100</v>
      </c>
      <c r="I25" s="11"/>
    </row>
    <row r="26" ht="80" customHeight="1" spans="1:9">
      <c r="A26" s="7">
        <v>24</v>
      </c>
      <c r="B26" s="7" t="s">
        <v>60</v>
      </c>
      <c r="C26" s="8" t="s">
        <v>61</v>
      </c>
      <c r="D26" s="7" t="str">
        <f>_xlfn.DISPIMG("ID_566CA06D730042B3A5B88ECC2A891843",1)</f>
        <v>=DISPIMG("ID_566CA06D730042B3A5B88ECC2A891843",1)</v>
      </c>
      <c r="E26" s="7" t="s">
        <v>25</v>
      </c>
      <c r="F26" s="9">
        <v>1</v>
      </c>
      <c r="G26" s="10">
        <v>20</v>
      </c>
      <c r="H26" s="10">
        <f t="shared" si="0"/>
        <v>20</v>
      </c>
      <c r="I26" s="11"/>
    </row>
    <row r="27" ht="80" customHeight="1" spans="1:9">
      <c r="A27" s="7">
        <v>25</v>
      </c>
      <c r="B27" s="7" t="s">
        <v>62</v>
      </c>
      <c r="C27" s="8" t="s">
        <v>63</v>
      </c>
      <c r="D27" s="7" t="str">
        <f>_xlfn.DISPIMG("ID_D1BB5D7CB4FC4498942FE7B12ABB2AA1",1)</f>
        <v>=DISPIMG("ID_D1BB5D7CB4FC4498942FE7B12ABB2AA1",1)</v>
      </c>
      <c r="E27" s="7" t="s">
        <v>64</v>
      </c>
      <c r="F27" s="9">
        <v>1</v>
      </c>
      <c r="G27" s="10">
        <v>20</v>
      </c>
      <c r="H27" s="10">
        <f t="shared" si="0"/>
        <v>20</v>
      </c>
      <c r="I27" s="11"/>
    </row>
    <row r="28" ht="80" customHeight="1" spans="1:9">
      <c r="A28" s="7">
        <v>26</v>
      </c>
      <c r="B28" s="7" t="s">
        <v>65</v>
      </c>
      <c r="C28" s="8" t="s">
        <v>66</v>
      </c>
      <c r="D28" s="7" t="str">
        <f>_xlfn.DISPIMG("ID_94B571B6ACBD41E09CADF8B96E31A011",1)</f>
        <v>=DISPIMG("ID_94B571B6ACBD41E09CADF8B96E31A011",1)</v>
      </c>
      <c r="E28" s="7" t="s">
        <v>67</v>
      </c>
      <c r="F28" s="9">
        <v>46</v>
      </c>
      <c r="G28" s="10">
        <v>5</v>
      </c>
      <c r="H28" s="10">
        <f t="shared" si="0"/>
        <v>230</v>
      </c>
      <c r="I28" s="11"/>
    </row>
    <row r="29" ht="80" customHeight="1" spans="1:9">
      <c r="A29" s="7">
        <v>27</v>
      </c>
      <c r="B29" s="7" t="s">
        <v>68</v>
      </c>
      <c r="C29" s="8" t="s">
        <v>69</v>
      </c>
      <c r="D29" s="7" t="str">
        <f>_xlfn.DISPIMG("ID_A6A6B51017BD48F0BCF8D370940DF4DC",1)</f>
        <v>=DISPIMG("ID_A6A6B51017BD48F0BCF8D370940DF4DC",1)</v>
      </c>
      <c r="E29" s="7" t="s">
        <v>70</v>
      </c>
      <c r="F29" s="9">
        <v>6</v>
      </c>
      <c r="G29" s="10">
        <v>5</v>
      </c>
      <c r="H29" s="10">
        <f t="shared" si="0"/>
        <v>30</v>
      </c>
      <c r="I29" s="11"/>
    </row>
    <row r="30" ht="80" customHeight="1" spans="1:9">
      <c r="A30" s="7">
        <v>28</v>
      </c>
      <c r="B30" s="7" t="s">
        <v>71</v>
      </c>
      <c r="C30" s="8" t="s">
        <v>72</v>
      </c>
      <c r="D30" s="7" t="str">
        <f>_xlfn.DISPIMG("ID_B49348C386B145B7A941C541C710117A",1)</f>
        <v>=DISPIMG("ID_B49348C386B145B7A941C541C710117A",1)</v>
      </c>
      <c r="E30" s="7" t="s">
        <v>25</v>
      </c>
      <c r="F30" s="9">
        <v>2</v>
      </c>
      <c r="G30" s="10">
        <v>30</v>
      </c>
      <c r="H30" s="10">
        <f t="shared" si="0"/>
        <v>60</v>
      </c>
      <c r="I30" s="11"/>
    </row>
    <row r="31" ht="80" customHeight="1" spans="1:9">
      <c r="A31" s="7">
        <v>29</v>
      </c>
      <c r="B31" s="7" t="s">
        <v>73</v>
      </c>
      <c r="C31" s="8" t="s">
        <v>74</v>
      </c>
      <c r="D31" s="7" t="str">
        <f>_xlfn.DISPIMG("ID_7576E39682A440E296C9BEF02F838121",1)</f>
        <v>=DISPIMG("ID_7576E39682A440E296C9BEF02F838121",1)</v>
      </c>
      <c r="E31" s="7" t="s">
        <v>25</v>
      </c>
      <c r="F31" s="9">
        <v>17</v>
      </c>
      <c r="G31" s="10"/>
      <c r="H31" s="10">
        <v>10</v>
      </c>
      <c r="I31" s="11"/>
    </row>
    <row r="32" ht="80" customHeight="1" spans="1:9">
      <c r="A32" s="7">
        <v>30</v>
      </c>
      <c r="B32" s="7" t="s">
        <v>75</v>
      </c>
      <c r="C32" s="8" t="s">
        <v>76</v>
      </c>
      <c r="D32" s="7" t="str">
        <f>_xlfn.DISPIMG("ID_E56B78363ECC4BE491CAA6DEE138E340",1)</f>
        <v>=DISPIMG("ID_E56B78363ECC4BE491CAA6DEE138E340",1)</v>
      </c>
      <c r="E32" s="7" t="s">
        <v>25</v>
      </c>
      <c r="F32" s="9">
        <v>5</v>
      </c>
      <c r="G32" s="10">
        <v>200</v>
      </c>
      <c r="H32" s="10">
        <f t="shared" ref="H32:H36" si="1">F32*G32</f>
        <v>1000</v>
      </c>
      <c r="I32" s="11"/>
    </row>
    <row r="33" ht="80" customHeight="1" spans="1:9">
      <c r="A33" s="7">
        <v>31</v>
      </c>
      <c r="B33" s="7" t="s">
        <v>77</v>
      </c>
      <c r="C33" s="8" t="s">
        <v>78</v>
      </c>
      <c r="D33" s="7" t="str">
        <f>_xlfn.DISPIMG("ID_1F2DDE5E36DC439BBBDD25402BE83227",1)</f>
        <v>=DISPIMG("ID_1F2DDE5E36DC439BBBDD25402BE83227",1)</v>
      </c>
      <c r="E33" s="7" t="s">
        <v>25</v>
      </c>
      <c r="F33" s="9">
        <v>33</v>
      </c>
      <c r="G33" s="10">
        <v>5</v>
      </c>
      <c r="H33" s="10">
        <f t="shared" si="1"/>
        <v>165</v>
      </c>
      <c r="I33" s="11"/>
    </row>
    <row r="34" ht="80" customHeight="1" spans="1:9">
      <c r="A34" s="7">
        <v>32</v>
      </c>
      <c r="B34" s="7" t="s">
        <v>79</v>
      </c>
      <c r="C34" s="8" t="s">
        <v>80</v>
      </c>
      <c r="D34" s="13" t="str">
        <f>_xlfn.DISPIMG("ID_23C24DB779674A17AAAA640BFFE07521",1)</f>
        <v>=DISPIMG("ID_23C24DB779674A17AAAA640BFFE07521",1)</v>
      </c>
      <c r="E34" s="7" t="s">
        <v>25</v>
      </c>
      <c r="F34" s="9">
        <v>2</v>
      </c>
      <c r="G34" s="10">
        <v>5</v>
      </c>
      <c r="H34" s="10">
        <f t="shared" si="1"/>
        <v>10</v>
      </c>
      <c r="I34" s="11"/>
    </row>
    <row r="35" ht="80" customHeight="1" spans="1:9">
      <c r="A35" s="7">
        <v>33</v>
      </c>
      <c r="B35" s="7" t="s">
        <v>81</v>
      </c>
      <c r="C35" s="8" t="s">
        <v>82</v>
      </c>
      <c r="D35" s="13" t="str">
        <f>_xlfn.DISPIMG("ID_92B5D488FF4F477BB29F75E1B295B816",1)</f>
        <v>=DISPIMG("ID_92B5D488FF4F477BB29F75E1B295B816",1)</v>
      </c>
      <c r="E35" s="7" t="s">
        <v>25</v>
      </c>
      <c r="F35" s="9">
        <v>13</v>
      </c>
      <c r="G35" s="10">
        <v>5</v>
      </c>
      <c r="H35" s="10">
        <f t="shared" si="1"/>
        <v>65</v>
      </c>
      <c r="I35" s="11"/>
    </row>
    <row r="36" ht="80" customHeight="1" spans="1:9">
      <c r="A36" s="7">
        <v>34</v>
      </c>
      <c r="B36" s="7" t="s">
        <v>83</v>
      </c>
      <c r="C36" s="8" t="s">
        <v>84</v>
      </c>
      <c r="D36" s="7" t="str">
        <f>_xlfn.DISPIMG("ID_2A85A0AD6DF6499C81315F3AF8A727C2",1)</f>
        <v>=DISPIMG("ID_2A85A0AD6DF6499C81315F3AF8A727C2",1)</v>
      </c>
      <c r="E36" s="7" t="s">
        <v>25</v>
      </c>
      <c r="F36" s="9">
        <v>1</v>
      </c>
      <c r="G36" s="10">
        <v>5</v>
      </c>
      <c r="H36" s="10">
        <f t="shared" si="1"/>
        <v>5</v>
      </c>
      <c r="I36" s="11"/>
    </row>
    <row r="37" ht="80" customHeight="1" spans="1:9">
      <c r="A37" s="7">
        <v>35</v>
      </c>
      <c r="B37" s="7" t="s">
        <v>85</v>
      </c>
      <c r="C37" s="8" t="s">
        <v>86</v>
      </c>
      <c r="D37" s="14" t="str">
        <f>_xlfn.DISPIMG("ID_93A3AD0192514D1983515839B241BB57",1)</f>
        <v>=DISPIMG("ID_93A3AD0192514D1983515839B241BB57",1)</v>
      </c>
      <c r="E37" s="7" t="s">
        <v>25</v>
      </c>
      <c r="F37" s="9">
        <v>2</v>
      </c>
      <c r="G37" s="10"/>
      <c r="H37" s="10">
        <v>30</v>
      </c>
      <c r="I37" s="11"/>
    </row>
    <row r="38" ht="80" customHeight="1" spans="1:9">
      <c r="A38" s="7">
        <v>36</v>
      </c>
      <c r="B38" s="7" t="s">
        <v>87</v>
      </c>
      <c r="C38" s="8" t="s">
        <v>88</v>
      </c>
      <c r="D38" s="15" t="str">
        <f>_xlfn.DISPIMG("ID_5CE38269EE7E4D3383E159A8A5E40FBA",1)</f>
        <v>=DISPIMG("ID_5CE38269EE7E4D3383E159A8A5E40FBA",1)</v>
      </c>
      <c r="E38" s="7" t="s">
        <v>67</v>
      </c>
      <c r="F38" s="9">
        <v>47</v>
      </c>
      <c r="G38" s="10">
        <v>1</v>
      </c>
      <c r="H38" s="10">
        <f t="shared" ref="H38:H51" si="2">F38*G38</f>
        <v>47</v>
      </c>
      <c r="I38" s="11"/>
    </row>
    <row r="39" ht="80" customHeight="1" spans="1:9">
      <c r="A39" s="7">
        <v>37</v>
      </c>
      <c r="B39" s="7" t="s">
        <v>89</v>
      </c>
      <c r="C39" s="8" t="s">
        <v>90</v>
      </c>
      <c r="D39" s="7" t="str">
        <f>_xlfn.DISPIMG("ID_EE37AF03A1CB40F99BBF6249B4817F39",1)</f>
        <v>=DISPIMG("ID_EE37AF03A1CB40F99BBF6249B4817F39",1)</v>
      </c>
      <c r="E39" s="7" t="s">
        <v>25</v>
      </c>
      <c r="F39" s="9">
        <v>1</v>
      </c>
      <c r="G39" s="10">
        <v>2</v>
      </c>
      <c r="H39" s="10">
        <f t="shared" si="2"/>
        <v>2</v>
      </c>
      <c r="I39" s="11"/>
    </row>
    <row r="40" ht="80" customHeight="1" spans="1:9">
      <c r="A40" s="7">
        <v>38</v>
      </c>
      <c r="B40" s="7" t="s">
        <v>91</v>
      </c>
      <c r="C40" s="8" t="s">
        <v>92</v>
      </c>
      <c r="D40" s="12" t="str">
        <f>_xlfn.DISPIMG("ID_48DF6AD7ED384A009B3993AA297DEE99",1)</f>
        <v>=DISPIMG("ID_48DF6AD7ED384A009B3993AA297DEE99",1)</v>
      </c>
      <c r="E40" s="7" t="s">
        <v>25</v>
      </c>
      <c r="F40" s="9">
        <v>29</v>
      </c>
      <c r="G40" s="10">
        <v>2</v>
      </c>
      <c r="H40" s="10">
        <f t="shared" si="2"/>
        <v>58</v>
      </c>
      <c r="I40" s="11"/>
    </row>
    <row r="41" ht="80" customHeight="1" spans="1:9">
      <c r="A41" s="7">
        <v>39</v>
      </c>
      <c r="B41" s="7" t="s">
        <v>93</v>
      </c>
      <c r="C41" s="8" t="s">
        <v>94</v>
      </c>
      <c r="D41" s="7" t="str">
        <f>_xlfn.DISPIMG("ID_12CCCAD243124F4486EF54B5D20A505A",1)</f>
        <v>=DISPIMG("ID_12CCCAD243124F4486EF54B5D20A505A",1)</v>
      </c>
      <c r="E41" s="7" t="s">
        <v>95</v>
      </c>
      <c r="F41" s="9">
        <v>83</v>
      </c>
      <c r="G41" s="10">
        <v>15</v>
      </c>
      <c r="H41" s="10">
        <f t="shared" si="2"/>
        <v>1245</v>
      </c>
      <c r="I41" s="11"/>
    </row>
    <row r="42" ht="80" customHeight="1" spans="1:9">
      <c r="A42" s="7">
        <v>40</v>
      </c>
      <c r="B42" s="7" t="s">
        <v>96</v>
      </c>
      <c r="C42" s="8" t="s">
        <v>97</v>
      </c>
      <c r="D42" s="7" t="str">
        <f>_xlfn.DISPIMG("ID_E308488C2B41403BBA24C0189EE0E245",1)</f>
        <v>=DISPIMG("ID_E308488C2B41403BBA24C0189EE0E245",1)</v>
      </c>
      <c r="E42" s="7" t="s">
        <v>25</v>
      </c>
      <c r="F42" s="9">
        <v>1</v>
      </c>
      <c r="G42" s="10">
        <v>8</v>
      </c>
      <c r="H42" s="10">
        <f t="shared" si="2"/>
        <v>8</v>
      </c>
      <c r="I42" s="11"/>
    </row>
    <row r="43" ht="80" customHeight="1" spans="1:9">
      <c r="A43" s="7">
        <v>41</v>
      </c>
      <c r="B43" s="7" t="s">
        <v>98</v>
      </c>
      <c r="C43" s="8" t="s">
        <v>99</v>
      </c>
      <c r="D43" s="7" t="str">
        <f>_xlfn.DISPIMG("ID_1543A4323D7A4812B3E6966A7C7DEDE9",1)</f>
        <v>=DISPIMG("ID_1543A4323D7A4812B3E6966A7C7DEDE9",1)</v>
      </c>
      <c r="E43" s="7" t="s">
        <v>100</v>
      </c>
      <c r="F43" s="9">
        <v>4</v>
      </c>
      <c r="G43" s="10">
        <v>10</v>
      </c>
      <c r="H43" s="10">
        <f t="shared" si="2"/>
        <v>40</v>
      </c>
      <c r="I43" s="11"/>
    </row>
    <row r="44" ht="80" customHeight="1" spans="1:9">
      <c r="A44" s="7">
        <v>42</v>
      </c>
      <c r="B44" s="7" t="s">
        <v>101</v>
      </c>
      <c r="C44" s="8" t="s">
        <v>102</v>
      </c>
      <c r="D44" s="7" t="str">
        <f>_xlfn.DISPIMG("ID_3C1510FB365642EF980233ED78AB4487",1)</f>
        <v>=DISPIMG("ID_3C1510FB365642EF980233ED78AB4487",1)</v>
      </c>
      <c r="E44" s="7" t="s">
        <v>100</v>
      </c>
      <c r="F44" s="9">
        <v>30</v>
      </c>
      <c r="G44" s="10">
        <v>7</v>
      </c>
      <c r="H44" s="10">
        <f t="shared" si="2"/>
        <v>210</v>
      </c>
      <c r="I44" s="11"/>
    </row>
    <row r="45" ht="80" customHeight="1" spans="1:9">
      <c r="A45" s="7">
        <v>43</v>
      </c>
      <c r="B45" s="7" t="s">
        <v>103</v>
      </c>
      <c r="C45" s="8" t="s">
        <v>104</v>
      </c>
      <c r="D45" s="7" t="str">
        <f>_xlfn.DISPIMG("ID_A62885982D37417EA8A7EB052EA63EB0",1)</f>
        <v>=DISPIMG("ID_A62885982D37417EA8A7EB052EA63EB0",1)</v>
      </c>
      <c r="E45" s="7" t="s">
        <v>25</v>
      </c>
      <c r="F45" s="9">
        <v>1</v>
      </c>
      <c r="G45" s="10">
        <v>20</v>
      </c>
      <c r="H45" s="10">
        <f t="shared" si="2"/>
        <v>20</v>
      </c>
      <c r="I45" s="11"/>
    </row>
    <row r="46" ht="80" customHeight="1" spans="1:9">
      <c r="A46" s="7">
        <v>44</v>
      </c>
      <c r="B46" s="7" t="s">
        <v>105</v>
      </c>
      <c r="C46" s="8" t="s">
        <v>106</v>
      </c>
      <c r="D46" s="8" t="str">
        <f>_xlfn.DISPIMG("ID_2781114F48EF4DECAB5C8020067A7E66",1)</f>
        <v>=DISPIMG("ID_2781114F48EF4DECAB5C8020067A7E66",1)</v>
      </c>
      <c r="E46" s="7" t="s">
        <v>35</v>
      </c>
      <c r="F46" s="9">
        <v>10</v>
      </c>
      <c r="G46" s="10">
        <v>10</v>
      </c>
      <c r="H46" s="10">
        <f t="shared" si="2"/>
        <v>100</v>
      </c>
      <c r="I46" s="11"/>
    </row>
    <row r="47" ht="80" customHeight="1" spans="1:9">
      <c r="A47" s="7">
        <v>45</v>
      </c>
      <c r="B47" s="7" t="s">
        <v>107</v>
      </c>
      <c r="C47" s="8" t="s">
        <v>108</v>
      </c>
      <c r="D47" s="15" t="str">
        <f>_xlfn.DISPIMG("ID_EBBF42A935EC4CCBBF102E6A97349F71",1)</f>
        <v>=DISPIMG("ID_EBBF42A935EC4CCBBF102E6A97349F71",1)</v>
      </c>
      <c r="E47" s="7" t="s">
        <v>35</v>
      </c>
      <c r="F47" s="9">
        <v>20</v>
      </c>
      <c r="G47" s="10">
        <v>10</v>
      </c>
      <c r="H47" s="10">
        <f t="shared" si="2"/>
        <v>200</v>
      </c>
      <c r="I47" s="11"/>
    </row>
    <row r="48" ht="80" customHeight="1" spans="1:9">
      <c r="A48" s="7">
        <v>46</v>
      </c>
      <c r="B48" s="7" t="s">
        <v>109</v>
      </c>
      <c r="C48" s="8" t="s">
        <v>110</v>
      </c>
      <c r="D48" s="7" t="str">
        <f>_xlfn.DISPIMG("ID_930FE48017FC45F9B222CD0DDA5386CC",1)</f>
        <v>=DISPIMG("ID_930FE48017FC45F9B222CD0DDA5386CC",1)</v>
      </c>
      <c r="E48" s="7" t="s">
        <v>35</v>
      </c>
      <c r="F48" s="9">
        <v>16</v>
      </c>
      <c r="G48" s="10">
        <v>10</v>
      </c>
      <c r="H48" s="10">
        <f t="shared" si="2"/>
        <v>160</v>
      </c>
      <c r="I48" s="11"/>
    </row>
    <row r="49" ht="80" customHeight="1" spans="1:9">
      <c r="A49" s="7">
        <v>47</v>
      </c>
      <c r="B49" s="7" t="s">
        <v>111</v>
      </c>
      <c r="C49" s="8" t="s">
        <v>112</v>
      </c>
      <c r="D49" s="8" t="str">
        <f>_xlfn.DISPIMG("ID_5935FED2DD9A4032AB7A5E637D5FD048",1)</f>
        <v>=DISPIMG("ID_5935FED2DD9A4032AB7A5E637D5FD048",1)</v>
      </c>
      <c r="E49" s="7" t="s">
        <v>35</v>
      </c>
      <c r="F49" s="9">
        <v>25</v>
      </c>
      <c r="G49" s="10">
        <v>10</v>
      </c>
      <c r="H49" s="10">
        <f t="shared" si="2"/>
        <v>250</v>
      </c>
      <c r="I49" s="11"/>
    </row>
    <row r="50" ht="80" customHeight="1" spans="1:9">
      <c r="A50" s="7">
        <v>48</v>
      </c>
      <c r="B50" s="7" t="s">
        <v>113</v>
      </c>
      <c r="C50" s="8" t="s">
        <v>114</v>
      </c>
      <c r="D50" s="8" t="str">
        <f>_xlfn.DISPIMG("ID_D5FCE2E2B5F241579FF69B648123BD77",1)</f>
        <v>=DISPIMG("ID_D5FCE2E2B5F241579FF69B648123BD77",1)</v>
      </c>
      <c r="E50" s="7" t="s">
        <v>35</v>
      </c>
      <c r="F50" s="9">
        <v>19</v>
      </c>
      <c r="G50" s="10">
        <v>10</v>
      </c>
      <c r="H50" s="10">
        <f t="shared" si="2"/>
        <v>190</v>
      </c>
      <c r="I50" s="11"/>
    </row>
    <row r="51" ht="80" customHeight="1" spans="1:9">
      <c r="A51" s="7">
        <v>49</v>
      </c>
      <c r="B51" s="7" t="s">
        <v>115</v>
      </c>
      <c r="C51" s="8" t="s">
        <v>116</v>
      </c>
      <c r="D51" s="8" t="str">
        <f>_xlfn.DISPIMG("ID_9A0F7F3011714AFCB1C81949534BCC84",1)</f>
        <v>=DISPIMG("ID_9A0F7F3011714AFCB1C81949534BCC84",1)</v>
      </c>
      <c r="E51" s="7" t="s">
        <v>35</v>
      </c>
      <c r="F51" s="9">
        <v>38</v>
      </c>
      <c r="G51" s="10">
        <v>10</v>
      </c>
      <c r="H51" s="10">
        <f t="shared" si="2"/>
        <v>380</v>
      </c>
      <c r="I51" s="11"/>
    </row>
    <row r="52" ht="80" customHeight="1" spans="1:9">
      <c r="A52" s="7"/>
      <c r="B52" s="16" t="s">
        <v>117</v>
      </c>
      <c r="C52" s="11"/>
      <c r="D52" s="11"/>
      <c r="E52" s="7"/>
      <c r="F52" s="9">
        <f>SUM(F3:F51)</f>
        <v>1943</v>
      </c>
      <c r="G52" s="10"/>
      <c r="H52" s="10">
        <f>SUM(H3:H51)</f>
        <v>18339</v>
      </c>
      <c r="I52" s="11"/>
    </row>
    <row r="53" ht="80" customHeight="1"/>
    <row r="54" ht="80" customHeight="1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WPS_1678939411</cp:lastModifiedBy>
  <dcterms:created xsi:type="dcterms:W3CDTF">2023-05-12T11:15:00Z</dcterms:created>
  <dcterms:modified xsi:type="dcterms:W3CDTF">2026-05-15T01:22:01Z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63646691A4154A28B99235B17999A210_12</vt:lpwstr>
  </property>
  <property fmtid="{D5CDD505-2E9C-101B-9397-08002B2CF9AE}" pid="4" name="CalculationRule">
    <vt:i4>0</vt:i4>
  </property>
</Properties>
</file>